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661F9BA4-9BB9-46C9-B302-4779DE0091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camento" sheetId="1" r:id="rId1"/>
  </sheets>
  <definedNames>
    <definedName name="JR_PAGE_ANCHOR_0_1">orcamento!$A$1</definedName>
    <definedName name="VALOR_TOTAL">orcamento!$J$278</definedName>
  </definedNames>
  <calcPr calcId="181029"/>
</workbook>
</file>

<file path=xl/calcChain.xml><?xml version="1.0" encoding="utf-8"?>
<calcChain xmlns="http://schemas.openxmlformats.org/spreadsheetml/2006/main">
  <c r="I277" i="1" l="1"/>
  <c r="J277" i="1" s="1"/>
  <c r="I276" i="1"/>
  <c r="J276" i="1" s="1"/>
  <c r="J275" i="1"/>
  <c r="I275" i="1"/>
  <c r="I274" i="1"/>
  <c r="J274" i="1" s="1"/>
  <c r="J273" i="1" s="1"/>
  <c r="G273" i="1"/>
  <c r="I272" i="1"/>
  <c r="J272" i="1" s="1"/>
  <c r="J271" i="1" s="1"/>
  <c r="G271" i="1"/>
  <c r="I270" i="1"/>
  <c r="J270" i="1" s="1"/>
  <c r="J269" i="1"/>
  <c r="I269" i="1"/>
  <c r="I268" i="1"/>
  <c r="J268" i="1" s="1"/>
  <c r="J267" i="1"/>
  <c r="I267" i="1"/>
  <c r="I266" i="1"/>
  <c r="J266" i="1" s="1"/>
  <c r="J265" i="1"/>
  <c r="I265" i="1"/>
  <c r="I264" i="1"/>
  <c r="J264" i="1" s="1"/>
  <c r="J263" i="1"/>
  <c r="I263" i="1"/>
  <c r="I262" i="1"/>
  <c r="J262" i="1" s="1"/>
  <c r="J261" i="1"/>
  <c r="I261" i="1"/>
  <c r="I260" i="1"/>
  <c r="J260" i="1" s="1"/>
  <c r="J259" i="1" s="1"/>
  <c r="G259" i="1"/>
  <c r="I258" i="1"/>
  <c r="J258" i="1" s="1"/>
  <c r="J257" i="1"/>
  <c r="I257" i="1"/>
  <c r="I256" i="1"/>
  <c r="J256" i="1" s="1"/>
  <c r="J255" i="1"/>
  <c r="I255" i="1"/>
  <c r="I254" i="1"/>
  <c r="J254" i="1" s="1"/>
  <c r="J253" i="1"/>
  <c r="I253" i="1"/>
  <c r="G252" i="1"/>
  <c r="J251" i="1"/>
  <c r="I251" i="1"/>
  <c r="I250" i="1"/>
  <c r="J250" i="1" s="1"/>
  <c r="J249" i="1"/>
  <c r="I249" i="1"/>
  <c r="I248" i="1"/>
  <c r="J248" i="1" s="1"/>
  <c r="J247" i="1"/>
  <c r="I247" i="1"/>
  <c r="I246" i="1"/>
  <c r="J246" i="1" s="1"/>
  <c r="J245" i="1" s="1"/>
  <c r="G245" i="1"/>
  <c r="I244" i="1"/>
  <c r="J244" i="1" s="1"/>
  <c r="J243" i="1"/>
  <c r="I243" i="1"/>
  <c r="I242" i="1"/>
  <c r="J242" i="1" s="1"/>
  <c r="J241" i="1"/>
  <c r="I241" i="1"/>
  <c r="I240" i="1"/>
  <c r="J240" i="1" s="1"/>
  <c r="J239" i="1"/>
  <c r="I239" i="1"/>
  <c r="I238" i="1"/>
  <c r="J238" i="1" s="1"/>
  <c r="J237" i="1"/>
  <c r="I237" i="1"/>
  <c r="I236" i="1"/>
  <c r="J236" i="1" s="1"/>
  <c r="J235" i="1"/>
  <c r="I235" i="1"/>
  <c r="I234" i="1"/>
  <c r="J234" i="1" s="1"/>
  <c r="J233" i="1"/>
  <c r="I233" i="1"/>
  <c r="I232" i="1"/>
  <c r="J232" i="1" s="1"/>
  <c r="J231" i="1"/>
  <c r="I231" i="1"/>
  <c r="I230" i="1"/>
  <c r="J230" i="1" s="1"/>
  <c r="J229" i="1"/>
  <c r="I229" i="1"/>
  <c r="I228" i="1"/>
  <c r="J228" i="1" s="1"/>
  <c r="J227" i="1"/>
  <c r="I227" i="1"/>
  <c r="I226" i="1"/>
  <c r="J226" i="1" s="1"/>
  <c r="J225" i="1"/>
  <c r="I225" i="1"/>
  <c r="I224" i="1"/>
  <c r="J224" i="1" s="1"/>
  <c r="J223" i="1"/>
  <c r="I223" i="1"/>
  <c r="I222" i="1"/>
  <c r="J222" i="1" s="1"/>
  <c r="J221" i="1"/>
  <c r="I221" i="1"/>
  <c r="I220" i="1"/>
  <c r="J220" i="1" s="1"/>
  <c r="J219" i="1"/>
  <c r="I219" i="1"/>
  <c r="I218" i="1"/>
  <c r="J218" i="1" s="1"/>
  <c r="J217" i="1"/>
  <c r="I217" i="1"/>
  <c r="I216" i="1"/>
  <c r="J216" i="1" s="1"/>
  <c r="J215" i="1"/>
  <c r="I215" i="1"/>
  <c r="I214" i="1"/>
  <c r="J214" i="1" s="1"/>
  <c r="J213" i="1"/>
  <c r="I213" i="1"/>
  <c r="I212" i="1"/>
  <c r="J212" i="1" s="1"/>
  <c r="J211" i="1"/>
  <c r="I211" i="1"/>
  <c r="I210" i="1"/>
  <c r="J210" i="1" s="1"/>
  <c r="J209" i="1"/>
  <c r="I209" i="1"/>
  <c r="I208" i="1"/>
  <c r="J208" i="1" s="1"/>
  <c r="J207" i="1"/>
  <c r="I207" i="1"/>
  <c r="I206" i="1"/>
  <c r="J206" i="1" s="1"/>
  <c r="J205" i="1"/>
  <c r="I205" i="1"/>
  <c r="I204" i="1"/>
  <c r="J204" i="1" s="1"/>
  <c r="J203" i="1"/>
  <c r="I203" i="1"/>
  <c r="I202" i="1"/>
  <c r="J202" i="1" s="1"/>
  <c r="J201" i="1"/>
  <c r="I201" i="1"/>
  <c r="G200" i="1"/>
  <c r="J199" i="1"/>
  <c r="I199" i="1"/>
  <c r="I198" i="1"/>
  <c r="J198" i="1" s="1"/>
  <c r="J197" i="1"/>
  <c r="I197" i="1"/>
  <c r="I196" i="1"/>
  <c r="J196" i="1" s="1"/>
  <c r="J195" i="1"/>
  <c r="I195" i="1"/>
  <c r="I194" i="1"/>
  <c r="J194" i="1" s="1"/>
  <c r="J193" i="1"/>
  <c r="I193" i="1"/>
  <c r="I192" i="1"/>
  <c r="J192" i="1" s="1"/>
  <c r="J191" i="1"/>
  <c r="I191" i="1"/>
  <c r="I190" i="1"/>
  <c r="J190" i="1" s="1"/>
  <c r="J189" i="1"/>
  <c r="I189" i="1"/>
  <c r="I188" i="1"/>
  <c r="J188" i="1" s="1"/>
  <c r="J187" i="1"/>
  <c r="I187" i="1"/>
  <c r="I186" i="1"/>
  <c r="J186" i="1" s="1"/>
  <c r="J185" i="1"/>
  <c r="I185" i="1"/>
  <c r="I184" i="1"/>
  <c r="J184" i="1" s="1"/>
  <c r="J183" i="1"/>
  <c r="I183" i="1"/>
  <c r="I182" i="1"/>
  <c r="J182" i="1" s="1"/>
  <c r="G181" i="1"/>
  <c r="I180" i="1"/>
  <c r="J180" i="1" s="1"/>
  <c r="J179" i="1"/>
  <c r="I179" i="1"/>
  <c r="I178" i="1"/>
  <c r="J178" i="1" s="1"/>
  <c r="J177" i="1"/>
  <c r="I177" i="1"/>
  <c r="I176" i="1"/>
  <c r="J176" i="1" s="1"/>
  <c r="J175" i="1"/>
  <c r="I175" i="1"/>
  <c r="I174" i="1"/>
  <c r="J174" i="1" s="1"/>
  <c r="J173" i="1"/>
  <c r="I173" i="1"/>
  <c r="I172" i="1"/>
  <c r="J172" i="1" s="1"/>
  <c r="J171" i="1"/>
  <c r="I171" i="1"/>
  <c r="I170" i="1"/>
  <c r="J170" i="1" s="1"/>
  <c r="J169" i="1"/>
  <c r="I169" i="1"/>
  <c r="I168" i="1"/>
  <c r="J168" i="1" s="1"/>
  <c r="J167" i="1"/>
  <c r="I167" i="1"/>
  <c r="I166" i="1"/>
  <c r="J166" i="1" s="1"/>
  <c r="J165" i="1"/>
  <c r="I165" i="1"/>
  <c r="I164" i="1"/>
  <c r="J164" i="1" s="1"/>
  <c r="J163" i="1"/>
  <c r="I163" i="1"/>
  <c r="I162" i="1"/>
  <c r="J162" i="1" s="1"/>
  <c r="J161" i="1"/>
  <c r="I161" i="1"/>
  <c r="I160" i="1"/>
  <c r="J160" i="1" s="1"/>
  <c r="J159" i="1"/>
  <c r="I159" i="1"/>
  <c r="I158" i="1"/>
  <c r="J158" i="1" s="1"/>
  <c r="J157" i="1"/>
  <c r="I157" i="1"/>
  <c r="I156" i="1"/>
  <c r="J156" i="1" s="1"/>
  <c r="J155" i="1"/>
  <c r="I155" i="1"/>
  <c r="I154" i="1"/>
  <c r="J154" i="1" s="1"/>
  <c r="J153" i="1"/>
  <c r="I153" i="1"/>
  <c r="I152" i="1"/>
  <c r="J152" i="1" s="1"/>
  <c r="J151" i="1"/>
  <c r="I151" i="1"/>
  <c r="I150" i="1"/>
  <c r="J150" i="1" s="1"/>
  <c r="J149" i="1"/>
  <c r="I149" i="1"/>
  <c r="I148" i="1"/>
  <c r="J148" i="1" s="1"/>
  <c r="J147" i="1"/>
  <c r="I147" i="1"/>
  <c r="I146" i="1"/>
  <c r="J146" i="1" s="1"/>
  <c r="J145" i="1"/>
  <c r="I145" i="1"/>
  <c r="I144" i="1"/>
  <c r="J144" i="1" s="1"/>
  <c r="J143" i="1"/>
  <c r="I143" i="1"/>
  <c r="I142" i="1"/>
  <c r="J142" i="1" s="1"/>
  <c r="J141" i="1"/>
  <c r="I141" i="1"/>
  <c r="I140" i="1"/>
  <c r="J140" i="1" s="1"/>
  <c r="J139" i="1"/>
  <c r="I139" i="1"/>
  <c r="I138" i="1"/>
  <c r="J138" i="1" s="1"/>
  <c r="J137" i="1"/>
  <c r="I137" i="1"/>
  <c r="I136" i="1"/>
  <c r="J136" i="1" s="1"/>
  <c r="J135" i="1"/>
  <c r="I135" i="1"/>
  <c r="I134" i="1"/>
  <c r="J134" i="1" s="1"/>
  <c r="J133" i="1"/>
  <c r="I133" i="1"/>
  <c r="I132" i="1"/>
  <c r="J132" i="1" s="1"/>
  <c r="J131" i="1"/>
  <c r="I131" i="1"/>
  <c r="I130" i="1"/>
  <c r="J130" i="1" s="1"/>
  <c r="J129" i="1"/>
  <c r="I129" i="1"/>
  <c r="I128" i="1"/>
  <c r="J128" i="1" s="1"/>
  <c r="J127" i="1"/>
  <c r="I127" i="1"/>
  <c r="I126" i="1"/>
  <c r="J126" i="1" s="1"/>
  <c r="J125" i="1"/>
  <c r="I125" i="1"/>
  <c r="I124" i="1"/>
  <c r="J124" i="1" s="1"/>
  <c r="J123" i="1"/>
  <c r="I123" i="1"/>
  <c r="I122" i="1"/>
  <c r="J122" i="1" s="1"/>
  <c r="J121" i="1"/>
  <c r="I121" i="1"/>
  <c r="I120" i="1"/>
  <c r="J120" i="1" s="1"/>
  <c r="J119" i="1"/>
  <c r="I119" i="1"/>
  <c r="I118" i="1"/>
  <c r="J118" i="1" s="1"/>
  <c r="J117" i="1"/>
  <c r="I117" i="1"/>
  <c r="I116" i="1"/>
  <c r="J116" i="1" s="1"/>
  <c r="J115" i="1"/>
  <c r="I115" i="1"/>
  <c r="I114" i="1"/>
  <c r="J114" i="1" s="1"/>
  <c r="J113" i="1"/>
  <c r="I113" i="1"/>
  <c r="I112" i="1"/>
  <c r="J112" i="1" s="1"/>
  <c r="G111" i="1"/>
  <c r="I110" i="1"/>
  <c r="J110" i="1" s="1"/>
  <c r="J109" i="1"/>
  <c r="I109" i="1"/>
  <c r="I108" i="1"/>
  <c r="J108" i="1" s="1"/>
  <c r="J107" i="1"/>
  <c r="I107" i="1"/>
  <c r="I106" i="1"/>
  <c r="J106" i="1" s="1"/>
  <c r="G105" i="1"/>
  <c r="I104" i="1"/>
  <c r="J104" i="1" s="1"/>
  <c r="J103" i="1"/>
  <c r="I103" i="1"/>
  <c r="I102" i="1"/>
  <c r="J102" i="1" s="1"/>
  <c r="J101" i="1"/>
  <c r="I101" i="1"/>
  <c r="G100" i="1"/>
  <c r="J99" i="1"/>
  <c r="I99" i="1"/>
  <c r="I98" i="1"/>
  <c r="J98" i="1" s="1"/>
  <c r="J97" i="1"/>
  <c r="I97" i="1"/>
  <c r="I96" i="1"/>
  <c r="J96" i="1" s="1"/>
  <c r="J95" i="1"/>
  <c r="I95" i="1"/>
  <c r="I94" i="1"/>
  <c r="J94" i="1" s="1"/>
  <c r="J93" i="1"/>
  <c r="I93" i="1"/>
  <c r="I92" i="1"/>
  <c r="J92" i="1" s="1"/>
  <c r="J91" i="1"/>
  <c r="I91" i="1"/>
  <c r="I90" i="1"/>
  <c r="J90" i="1" s="1"/>
  <c r="J89" i="1"/>
  <c r="I89" i="1"/>
  <c r="I88" i="1"/>
  <c r="J88" i="1" s="1"/>
  <c r="J87" i="1"/>
  <c r="I87" i="1"/>
  <c r="I86" i="1"/>
  <c r="J86" i="1" s="1"/>
  <c r="J85" i="1"/>
  <c r="I85" i="1"/>
  <c r="I84" i="1"/>
  <c r="J84" i="1" s="1"/>
  <c r="J83" i="1"/>
  <c r="I83" i="1"/>
  <c r="I82" i="1"/>
  <c r="J82" i="1" s="1"/>
  <c r="J81" i="1"/>
  <c r="I81" i="1"/>
  <c r="I80" i="1"/>
  <c r="J80" i="1" s="1"/>
  <c r="J79" i="1"/>
  <c r="I79" i="1"/>
  <c r="G78" i="1"/>
  <c r="J77" i="1"/>
  <c r="I77" i="1"/>
  <c r="I76" i="1"/>
  <c r="J76" i="1" s="1"/>
  <c r="J75" i="1"/>
  <c r="I75" i="1"/>
  <c r="I74" i="1"/>
  <c r="J74" i="1" s="1"/>
  <c r="J73" i="1"/>
  <c r="I73" i="1"/>
  <c r="I72" i="1"/>
  <c r="J72" i="1" s="1"/>
  <c r="J71" i="1"/>
  <c r="I71" i="1"/>
  <c r="I70" i="1"/>
  <c r="J70" i="1" s="1"/>
  <c r="J69" i="1"/>
  <c r="I69" i="1"/>
  <c r="G68" i="1"/>
  <c r="J67" i="1"/>
  <c r="I67" i="1"/>
  <c r="I66" i="1"/>
  <c r="J66" i="1" s="1"/>
  <c r="J65" i="1"/>
  <c r="I65" i="1"/>
  <c r="I64" i="1"/>
  <c r="J64" i="1" s="1"/>
  <c r="J63" i="1"/>
  <c r="I63" i="1"/>
  <c r="I62" i="1"/>
  <c r="J62" i="1" s="1"/>
  <c r="J61" i="1"/>
  <c r="I61" i="1"/>
  <c r="G60" i="1"/>
  <c r="J59" i="1"/>
  <c r="I59" i="1"/>
  <c r="I58" i="1"/>
  <c r="J58" i="1" s="1"/>
  <c r="J57" i="1"/>
  <c r="I57" i="1"/>
  <c r="I56" i="1"/>
  <c r="J56" i="1" s="1"/>
  <c r="J55" i="1"/>
  <c r="I55" i="1"/>
  <c r="I54" i="1"/>
  <c r="J54" i="1" s="1"/>
  <c r="J53" i="1"/>
  <c r="I53" i="1"/>
  <c r="I52" i="1"/>
  <c r="J52" i="1" s="1"/>
  <c r="J51" i="1"/>
  <c r="I51" i="1"/>
  <c r="I50" i="1"/>
  <c r="J50" i="1" s="1"/>
  <c r="J49" i="1"/>
  <c r="I49" i="1"/>
  <c r="I48" i="1"/>
  <c r="J48" i="1" s="1"/>
  <c r="J47" i="1"/>
  <c r="I47" i="1"/>
  <c r="I46" i="1"/>
  <c r="J46" i="1" s="1"/>
  <c r="J45" i="1"/>
  <c r="I45" i="1"/>
  <c r="I44" i="1"/>
  <c r="J44" i="1" s="1"/>
  <c r="G43" i="1"/>
  <c r="I42" i="1"/>
  <c r="J42" i="1" s="1"/>
  <c r="J41" i="1"/>
  <c r="I41" i="1"/>
  <c r="I40" i="1"/>
  <c r="J40" i="1" s="1"/>
  <c r="J39" i="1"/>
  <c r="I39" i="1"/>
  <c r="I38" i="1"/>
  <c r="J38" i="1" s="1"/>
  <c r="J37" i="1"/>
  <c r="I37" i="1"/>
  <c r="I36" i="1"/>
  <c r="J36" i="1" s="1"/>
  <c r="J35" i="1"/>
  <c r="I35" i="1"/>
  <c r="I34" i="1"/>
  <c r="J34" i="1" s="1"/>
  <c r="J33" i="1"/>
  <c r="I33" i="1"/>
  <c r="I32" i="1"/>
  <c r="J32" i="1" s="1"/>
  <c r="J31" i="1"/>
  <c r="I31" i="1"/>
  <c r="I30" i="1"/>
  <c r="J30" i="1" s="1"/>
  <c r="J29" i="1"/>
  <c r="I29" i="1"/>
  <c r="G28" i="1"/>
  <c r="J27" i="1"/>
  <c r="I27" i="1"/>
  <c r="I26" i="1"/>
  <c r="J26" i="1" s="1"/>
  <c r="J25" i="1"/>
  <c r="I25" i="1"/>
  <c r="I24" i="1"/>
  <c r="J24" i="1" s="1"/>
  <c r="J23" i="1"/>
  <c r="I23" i="1"/>
  <c r="I22" i="1"/>
  <c r="J22" i="1" s="1"/>
  <c r="J21" i="1"/>
  <c r="I21" i="1"/>
  <c r="I20" i="1"/>
  <c r="J20" i="1" s="1"/>
  <c r="J19" i="1"/>
  <c r="I19" i="1"/>
  <c r="I18" i="1"/>
  <c r="J18" i="1" s="1"/>
  <c r="J17" i="1"/>
  <c r="I17" i="1"/>
  <c r="I16" i="1"/>
  <c r="J16" i="1" s="1"/>
  <c r="J15" i="1"/>
  <c r="I15" i="1"/>
  <c r="I14" i="1"/>
  <c r="J14" i="1" s="1"/>
  <c r="J13" i="1"/>
  <c r="I13" i="1"/>
  <c r="I12" i="1"/>
  <c r="J12" i="1" s="1"/>
  <c r="J11" i="1"/>
  <c r="I11" i="1"/>
  <c r="I10" i="1"/>
  <c r="J10" i="1" s="1"/>
  <c r="G9" i="1"/>
  <c r="I8" i="1"/>
  <c r="J8" i="1" s="1"/>
  <c r="J7" i="1"/>
  <c r="J6" i="1" s="1"/>
  <c r="I7" i="1"/>
  <c r="G6" i="1"/>
  <c r="J5" i="1"/>
  <c r="I5" i="1"/>
  <c r="I4" i="1"/>
  <c r="J4" i="1" s="1"/>
  <c r="J3" i="1" s="1"/>
  <c r="G3" i="1"/>
  <c r="J43" i="1" l="1"/>
  <c r="J105" i="1"/>
  <c r="J111" i="1"/>
  <c r="J181" i="1"/>
  <c r="J78" i="1"/>
  <c r="J200" i="1"/>
  <c r="J28" i="1"/>
  <c r="J9" i="1"/>
  <c r="J278" i="1" s="1"/>
  <c r="J60" i="1"/>
  <c r="J68" i="1"/>
  <c r="J100" i="1"/>
  <c r="J252" i="1"/>
</calcChain>
</file>

<file path=xl/sharedStrings.xml><?xml version="1.0" encoding="utf-8"?>
<sst xmlns="http://schemas.openxmlformats.org/spreadsheetml/2006/main" count="1333" uniqueCount="824">
  <si>
    <t>ITEM</t>
  </si>
  <si>
    <t>CÓDIGO</t>
  </si>
  <si>
    <t>REF.</t>
  </si>
  <si>
    <t>DESCRIÇÃO</t>
  </si>
  <si>
    <t>UNID.</t>
  </si>
  <si>
    <t>QUANT.</t>
  </si>
  <si>
    <t>PREÇO UNIT
SEM BDI R$</t>
  </si>
  <si>
    <t>BDI (%)</t>
  </si>
  <si>
    <t>PREÇO UNIT
COM BDI R$</t>
  </si>
  <si>
    <t>PREÇO
TOTAL R$</t>
  </si>
  <si>
    <t>1</t>
  </si>
  <si>
    <t>ADMINISTRAÇÃO LOCAL</t>
  </si>
  <si>
    <t>1.1</t>
  </si>
  <si>
    <t>90777</t>
  </si>
  <si>
    <t>SINAPI</t>
  </si>
  <si>
    <t>ENGENHEIRO CIVIL DE OBRA JUNIOR COM ENCARGOS COMPLEMENTARES</t>
  </si>
  <si>
    <t>H</t>
  </si>
  <si>
    <t>1.2</t>
  </si>
  <si>
    <t>90776</t>
  </si>
  <si>
    <t>ENCARREGADO GERAL COM ENCARGOS COMPLEMENTARES</t>
  </si>
  <si>
    <t>2</t>
  </si>
  <si>
    <t>INSTALAÇÃO DE OBRA</t>
  </si>
  <si>
    <t>2.1</t>
  </si>
  <si>
    <t>103689</t>
  </si>
  <si>
    <t>FORNECIMENTO E INSTALAÇÃO DE PLACA DE OBRA COM CHAPA GALVANIZADA E ESTRUTURA DE MADEIRA. AF_03/2022_PS</t>
  </si>
  <si>
    <t>M2</t>
  </si>
  <si>
    <t>2.2</t>
  </si>
  <si>
    <t>98459</t>
  </si>
  <si>
    <t>TAPUME COM TELHA METÁLICA. AF_03/2024</t>
  </si>
  <si>
    <t>3</t>
  </si>
  <si>
    <t>DEMOLIÇÕES E RETIRADAS</t>
  </si>
  <si>
    <t>3.1</t>
  </si>
  <si>
    <t>97650</t>
  </si>
  <si>
    <t>REMOÇÃO DE TRAMA DE MADEIRA PARA COBERTURA, DE FORMA MANUAL, SEM REAPROVEITAMENTO. AF_09/2023</t>
  </si>
  <si>
    <t>3.2</t>
  </si>
  <si>
    <t>97647</t>
  </si>
  <si>
    <t>REMOÇÃO DE TELHAS DE FIBROCIMENTO METÁLICA E CERÂMICA, DE FORMA MANUAL, SEM REAPROVEITAMENTO. AF_09/2023</t>
  </si>
  <si>
    <t>3.3</t>
  </si>
  <si>
    <t>104792</t>
  </si>
  <si>
    <t>REMOÇÃO DE CABOS ELÉTRICOS, COM SEÇÃO DE ATÉ 2,5 MM², DE FORMA MANUAL, SEM REAPROVEITAMENTO. AF_09/2023</t>
  </si>
  <si>
    <t>M</t>
  </si>
  <si>
    <t>3.4</t>
  </si>
  <si>
    <t>104793</t>
  </si>
  <si>
    <t>REMOÇÃO DE CABOS ELÉTRICOS, COM SEÇÃO MAIOR QUE 2,5 MM² E MENOR QUE 10 MM², DE FORMA MANUAL, SEM REAPROVEITAMENTO. AF_09/2023</t>
  </si>
  <si>
    <t>3.5</t>
  </si>
  <si>
    <t>97660</t>
  </si>
  <si>
    <t>REMOÇÃO DE INTERRUPTORES/TOMADAS ELÉTRICAS, DE FORMA MANUAL, SEM REAPROVEITAMENTO. AF_09/2023</t>
  </si>
  <si>
    <t>UN</t>
  </si>
  <si>
    <t>3.6</t>
  </si>
  <si>
    <t>97665</t>
  </si>
  <si>
    <t>REMOÇÃO DE LUMINÁRIAS, DE FORMA MANUAL, SEM REAPROVEITAMENTO. AF_09/2023</t>
  </si>
  <si>
    <t>3.7</t>
  </si>
  <si>
    <t>97663</t>
  </si>
  <si>
    <t>REMOÇÃO DE LOUÇAS, DE FORMA MANUAL, SEM REAPROVEITAMENTO. AF_09/2023</t>
  </si>
  <si>
    <t>3.8</t>
  </si>
  <si>
    <t>97662</t>
  </si>
  <si>
    <t>REMOÇÃO DE TUBULAÇÕES (TUBOS E CONEXÕES) DE ÁGUA FRIA, DE FORMA MANUAL, SEM REAPROVEITAMENTO. AF_09/2023</t>
  </si>
  <si>
    <t>3.9</t>
  </si>
  <si>
    <t>97622</t>
  </si>
  <si>
    <t>DEMOLIÇÃO DE ALVENARIA DE BLOCO FURADO, DE FORMA MANUAL, SEM REAPROVEITAMENTO. AF_09/2023</t>
  </si>
  <si>
    <t>M3</t>
  </si>
  <si>
    <t>3.10</t>
  </si>
  <si>
    <t>97640</t>
  </si>
  <si>
    <t>REMOÇÃO DE FORROS DE DRYWALL, PVC E FIBROMINERAL, DE FORMA MANUAL, SEM REAPROVEITAMENTO. AF_09/2023</t>
  </si>
  <si>
    <t>3.11</t>
  </si>
  <si>
    <t>97645</t>
  </si>
  <si>
    <t>REMOÇÃO DE JANELAS, DE FORMA MANUAL, SEM REAPROVEITAMENTO. AF_09/2023</t>
  </si>
  <si>
    <t>3.12</t>
  </si>
  <si>
    <t>104791</t>
  </si>
  <si>
    <t>DEMOLIÇÃO DE ARGAMASSAS, DE FORMA DE FORMA MECANIZADA COM MARTELETE, SEM REAPROVEITAMENTO. AF_09/2023</t>
  </si>
  <si>
    <t>3.13</t>
  </si>
  <si>
    <t>97629</t>
  </si>
  <si>
    <t>DEMOLIÇÃO DE LAJES, EM CONCRETO ARMADO, DE FORMA MECANIZADA COM MARTELETE, SEM REAPROVEITAMENTO. AF_09/2023</t>
  </si>
  <si>
    <t>3.14</t>
  </si>
  <si>
    <t>104789</t>
  </si>
  <si>
    <t>DEMOLIÇÃO DE PISO DE CONCRETO SIMPLES, DE FORMA MANUAL, SEM REAPROVEITAMENTO. AF_09/2023</t>
  </si>
  <si>
    <t>3.15</t>
  </si>
  <si>
    <t>97634</t>
  </si>
  <si>
    <t>DEMOLIÇÃO DE REVESTIMENTO CERÂMICO, DE FORMA MECANIZADA COM MARTELETE, SEM REAPROVEITAMENTO. AF_09/2023</t>
  </si>
  <si>
    <t>3.16</t>
  </si>
  <si>
    <t>97644</t>
  </si>
  <si>
    <t>REMOÇÃO DE PORTAS, DE FORMA MANUAL, SEM REAPROVEITAMENTO. AF_09/2023</t>
  </si>
  <si>
    <t>3.17</t>
  </si>
  <si>
    <t>CP-19322-PMSLM</t>
  </si>
  <si>
    <t>Composições Próprias</t>
  </si>
  <si>
    <t>CARGA MECANIZADA (COM A PÁ FRONTAL DA RETROESCAVADEIRA) EM CAMINHÃO BASCULANTE CAP. 10M³ - MATERIAL DE 1ª CATEGORIA (FONTE: SANEAGO - GO - 19322)</t>
  </si>
  <si>
    <t>3.18</t>
  </si>
  <si>
    <t>95875</t>
  </si>
  <si>
    <t>TRANSPORTE COM CAMINHÃO BASCULANTE DE 10 M³, EM VIA URBANA PAVIMENTADA, DMT ATÉ 30 KM (UNIDADE: M3XKM). AF_07/2020</t>
  </si>
  <si>
    <t>M3XKM</t>
  </si>
  <si>
    <t>4</t>
  </si>
  <si>
    <t>FUNDAÇÃO</t>
  </si>
  <si>
    <t>4.1</t>
  </si>
  <si>
    <t>104790</t>
  </si>
  <si>
    <t>DEMOLIÇÃO DE PISO DE CONCRETO SIMPLES, DE FORMA MECANIZADA COM MARTELETE, SEM REAPROVEITAMENTO. AF_09/2023</t>
  </si>
  <si>
    <t>4.2</t>
  </si>
  <si>
    <t>96523</t>
  </si>
  <si>
    <t>ESCAVAÇÃO MANUAL PARA BLOCO DE COROAMENTO OU SAPATA (INCLUINDO ESCAVAÇÃO PARA COLOCAÇÃO DE FÔRMAS). AF_01/2024</t>
  </si>
  <si>
    <t>4.3</t>
  </si>
  <si>
    <t>101616</t>
  </si>
  <si>
    <t>PREPARO DE FUNDO DE VALA COM LARGURA MENOR QUE 1,5 M (ACERTO DO SOLO NATURAL). AF_08/2020</t>
  </si>
  <si>
    <t>4.4</t>
  </si>
  <si>
    <t>101617</t>
  </si>
  <si>
    <t>PREPARO DE FUNDO DE VALA COM LARGURA MAIOR OU IGUAL A 1,5 M E MENOR QUE 2,5 M (ACERTO DO SOLO NATURAL). AF_08/2020</t>
  </si>
  <si>
    <t>4.5</t>
  </si>
  <si>
    <t>COMP-97470909 - PMSLM</t>
  </si>
  <si>
    <t>SOLO-CIMENTO COMPACTADO - TRAÇO 1:15, INCLUSIVE CIMENTO E AREIA GROSSA COMERCIAL (ORSE 13360)</t>
  </si>
  <si>
    <t>4.6</t>
  </si>
  <si>
    <t>104737</t>
  </si>
  <si>
    <t>REATERRO MANUAL DE VALAS, COM PLACA VIBRATÓRIA. AF_08/2023</t>
  </si>
  <si>
    <t>4.7</t>
  </si>
  <si>
    <t>98557</t>
  </si>
  <si>
    <t>IMPERMEABILIZAÇÃO DE SUPERFÍCIE COM EMULSÃO ASFÁLTICA, 2 DEMÃOS. AF_09/2023</t>
  </si>
  <si>
    <t>4.8</t>
  </si>
  <si>
    <t>96535</t>
  </si>
  <si>
    <t>FABRICAÇÃO, MONTAGEM E DESMONTAGEM DE FÔRMA PARA SAPATA, EM MADEIRA SERRADA, E=25 MM, 4 UTILIZAÇÕES. AF_01/2024</t>
  </si>
  <si>
    <t>4.9</t>
  </si>
  <si>
    <t>96558</t>
  </si>
  <si>
    <t>CONCRETAGEM DE SAPATA, FCK 30 MPA, COM USO DE BOMBA - LANÇAMENTO, ADENSAMENTO E ACABAMENTO. AF_01/2024</t>
  </si>
  <si>
    <t>4.10</t>
  </si>
  <si>
    <t>104924</t>
  </si>
  <si>
    <t>CONCRETAGEM DE SAPATA CORRIDA, FCK 30 MPA, COM USO DE BOMBA - LANÇAMENTO, ADENSAMENTO E ACABAMENTO. AF_01/2024</t>
  </si>
  <si>
    <t>4.11</t>
  </si>
  <si>
    <t>104916</t>
  </si>
  <si>
    <t>ARMAÇÃO DE SAPATA ISOLADA, VIGA BALDRAME E SAPATA CORRIDA UTILIZANDO AÇO CA-60 DE 5 MM - MONTAGEM. AF_01/2024</t>
  </si>
  <si>
    <t>KG</t>
  </si>
  <si>
    <t>4.12</t>
  </si>
  <si>
    <t>104919</t>
  </si>
  <si>
    <t>ARMAÇÃO DE SAPATA ISOLADA, VIGA BALDRAME E SAPATA CORRIDA UTILIZANDO AÇO CA-50 DE 10 MM - MONTAGEM. AF_01/2024</t>
  </si>
  <si>
    <t>4.13</t>
  </si>
  <si>
    <t>104920</t>
  </si>
  <si>
    <t>ARMAÇÃO DE BLOCO, SAPATA ISOLADA, VIGA BALDRAME E SAPATA CORRIDA UTILIZANDO AÇO CA-50 DE 12,5 MM - MONTAGEM. AF_01/2024</t>
  </si>
  <si>
    <t>4.14</t>
  </si>
  <si>
    <t>CP-AD 35.15.0050 (A)-37301278 - PMSLM</t>
  </si>
  <si>
    <t>CONTROLE TECNOLÓGICO DE OBRAS EM CONCRETO ARMADO, CONSIDERANDO-SE APENAS O CONTROLE DO CONCRETO E CONSTANDO DE COLETA, MOLDAGEM E CAPEAMENTO DE CORPOS DE PROVA, TRANSPORTE ATÉ 50KM, ENSAIOS DE RESISTÊNCIA À COMPRESSÃO AOS 28 DIAS E "SLUMP TEST", MEDIDO POR M3 DE CONCRETO COLOCADO NAS FORMAS. (REF.: SCO - AD 35.15.0050 (A) )</t>
  </si>
  <si>
    <t>5</t>
  </si>
  <si>
    <t>ESTRUTURA</t>
  </si>
  <si>
    <t>5.1</t>
  </si>
  <si>
    <t>101963</t>
  </si>
  <si>
    <t>LAJE PRÉ-MOLDADA UNIDIRECIONAL, BIAPOIADA, PARA PISO, ENCHIMENTO EM CERÂMICA, VIGOTA CONVENCIONAL, ALTURA TOTAL DA LAJE "LT" = 12 CM (ENCHIMENTO+CAPA) = (8+4). AF_08/2025</t>
  </si>
  <si>
    <t>5.2</t>
  </si>
  <si>
    <t>92770</t>
  </si>
  <si>
    <t>ARMAÇÃO DE LAJE DE ESTRUTURA CONVENCIONAL DE CONCRETO ARMADO UTILIZANDO AÇO CA-50 DE 8,0 MM - MONTAGEM. AF_06/2022</t>
  </si>
  <si>
    <t>5.3</t>
  </si>
  <si>
    <t>CP-103675-52160305 - PMSLM</t>
  </si>
  <si>
    <t>CONCRETAGEM DE VIGAS E LAJES, FCK=30 MPA, PARA LAJES MACIÇAS OU NERVURADAS COM USO DE BOMBA - LANÇAMENTO, ADENSAMENTO E ACABAMENTO. AF_02/2022_PS [REF.: 103675 SINAPI]</t>
  </si>
  <si>
    <t>5.4</t>
  </si>
  <si>
    <t>92759</t>
  </si>
  <si>
    <t>ARMAÇÃO DE PILAR OU VIGA DE ESTRUTURA CONVENCIONAL DE CONCRETO ARMADO UTILIZANDO AÇO CA-60 DE 5,0 MM - MONTAGEM. AF_06/2022</t>
  </si>
  <si>
    <t>5.5</t>
  </si>
  <si>
    <t>92760</t>
  </si>
  <si>
    <t>ARMAÇÃO DE PILAR OU VIGA DE ESTRUTURA CONVENCIONAL DE CONCRETO ARMADO UTILIZANDO AÇO CA-50 DE 6,3 MM - MONTAGEM. AF_06/2022</t>
  </si>
  <si>
    <t>5.6</t>
  </si>
  <si>
    <t>92761</t>
  </si>
  <si>
    <t>ARMAÇÃO DE PILAR OU VIGA DE ESTRUTURA CONVENCIONAL DE CONCRETO ARMADO UTILIZANDO AÇO CA-50 DE 8,0 MM - MONTAGEM. AF_06/2022</t>
  </si>
  <si>
    <t>5.7</t>
  </si>
  <si>
    <t>92762</t>
  </si>
  <si>
    <t>ARMAÇÃO DE PILAR OU VIGA DE ESTRUTURA CONVENCIONAL DE CONCRETO ARMADO UTILIZANDO AÇO CA-50 DE 10,0 MM - MONTAGEM. AF_06/2022</t>
  </si>
  <si>
    <t>5.8</t>
  </si>
  <si>
    <t>92763</t>
  </si>
  <si>
    <t>ARMAÇÃO DE PILAR OU VIGA DE ESTRUTURA CONVENCIONAL DE CONCRETO ARMADO UTILIZANDO AÇO CA-50 DE 12,5 MM - MONTAGEM. AF_06/2022</t>
  </si>
  <si>
    <t>5.9</t>
  </si>
  <si>
    <t>92764</t>
  </si>
  <si>
    <t>ARMAÇÃO DE PILAR OU VIGA DE ESTRUTURA CONVENCIONAL DE CONCRETO ARMADO UTILIZANDO AÇO CA-50 DE 16,0 MM - MONTAGEM. AF_06/2022</t>
  </si>
  <si>
    <t>5.10</t>
  </si>
  <si>
    <t>CP-103672-60533351 - PMSLM</t>
  </si>
  <si>
    <t>CONCRETAGEM DE PILARES, FCK = 30 MPA, COM USO DE BOMBA - LANÇAMENTO, ADENSAMENTO E ACABAMENTO. AF_02/2022_PS (REF.: 103672)</t>
  </si>
  <si>
    <t>5.11</t>
  </si>
  <si>
    <t>97090</t>
  </si>
  <si>
    <t>ARMAÇÃO PARA EXECUÇÃO DE RADIER, PISO DE CONCRETO OU LAJE SOBRE SOLO, COM USO DE TELA Q-138. AF_09/2021</t>
  </si>
  <si>
    <t>5.12</t>
  </si>
  <si>
    <t>CP-S03228-68829421 - PMSLM</t>
  </si>
  <si>
    <t>FORNECIMENTO E INSTALAÇÃO DE TELA AÇO SOLDADA NERVURADA CA-60, Q-61, MALHA 15X15CM, FERRO 3.4MM (0.97 KG/M2), PAINEL 2,45X6,0M (ORSE: S03228)</t>
  </si>
  <si>
    <t>m2</t>
  </si>
  <si>
    <t>5.13</t>
  </si>
  <si>
    <t>CP-S07291-94914009 - PMSLM</t>
  </si>
  <si>
    <t>FORNECIMENTO E INSTALAÇÃO DE TELA AÇO SOLDADA NERVURADA CA-60, Q-138, MALHA 10X10CM, FERRO 4.2 MM (2,20 KG/M2), PAINEL 2,45X6,0M (ORSE: S07291)</t>
  </si>
  <si>
    <t>5.14</t>
  </si>
  <si>
    <t>92419</t>
  </si>
  <si>
    <t>MONTAGEM E DESMONTAGEM DE FÔRMA DE PILARES RETANGULARES E ESTRUTURAS SIMILARES, PÉ-DIREITO SIMPLES, EM CHAPA DE MADEIRA COMPENSADA RESINADA, 4 UTILIZAÇÕES. AF_09/2020</t>
  </si>
  <si>
    <t>5.15</t>
  </si>
  <si>
    <t>92456</t>
  </si>
  <si>
    <t>MONTAGEM E DESMONTAGEM DE FÔRMA DE VIGA, ESCORAMENTO METÁLICO, PÉ-DIREITO SIMPLES, EM CHAPA DE MADEIRA RESINADA, 4 UTILIZAÇÕES. AF_09/2020</t>
  </si>
  <si>
    <t>5.16</t>
  </si>
  <si>
    <t>6</t>
  </si>
  <si>
    <t>ALVENARIA</t>
  </si>
  <si>
    <t>6.1</t>
  </si>
  <si>
    <t>103328</t>
  </si>
  <si>
    <t>ALVENARIA DE VEDAÇÃO DE BLOCOS CERÂMICOS FURADOS NA HORIZONTAL DE 9X19X19 CM (ESPESSURA 9 CM) E ARGAMASSA DE ASSENTAMENTO COM PREPARO EM BETONEIRA. AF_12/2021</t>
  </si>
  <si>
    <t>6.2</t>
  </si>
  <si>
    <t>105027</t>
  </si>
  <si>
    <t>CONTRAVERGA PRÉ-MOLDADA, ESPESSURA DE *15* CM. AF_03/2024</t>
  </si>
  <si>
    <t>6.3</t>
  </si>
  <si>
    <t>105021</t>
  </si>
  <si>
    <t>VERGA PRÉ-MOLDADA COM ATÉ 1,5 M DE VÃO, ESPESSURA DE *15* CM. AF_03/2024</t>
  </si>
  <si>
    <t>6.4</t>
  </si>
  <si>
    <t>CP-93183-PMSLM</t>
  </si>
  <si>
    <t>VERGA PRÉ-MOLDADA PARA JANELAS COM MAIS DE 1,5 M DE VÃO. AF_03/2016 (FONTE: SINAPI - PE - 2023/07 - 93183)</t>
  </si>
  <si>
    <t>6.5</t>
  </si>
  <si>
    <t>87879</t>
  </si>
  <si>
    <t>CHAPISCO APLICADO EM ALVENARIAS E ESTRUTURAS DE CONCRETO INTERNAS, COM COLHER DE PEDREIRO. ARGAMASSA TRAÇO 1:3 COM PREPARO EM BETONEIRA 400L. AF_10/2022</t>
  </si>
  <si>
    <t>6.6</t>
  </si>
  <si>
    <t>104952</t>
  </si>
  <si>
    <t>MASSA ÚNICA, EM ARGAMASSA TRAÇO 1:2:8, PREPARO MANUAL, APLICADA MANUALMENTE EM PAREDES INTERNAS DE AMBIENTES COM ÁREA MAIOR QUE 10M², E = 17,5MM, COM TALISCAS. AF_03/2024</t>
  </si>
  <si>
    <t>6.7</t>
  </si>
  <si>
    <t>COMP-65956065 - PMSLM</t>
  </si>
  <si>
    <t>ALVENARIA COM TIJOLO CERÂMICO FURADO (9X19X19)CM, 1 VEZ (ESPESSURA DE 19CM), ASSENTADA COM ARGAMASSA DE CIMENTO E AREIA, NO TRAÇO 1:6 (REF AGESUL 0801000104</t>
  </si>
  <si>
    <t>7</t>
  </si>
  <si>
    <t>COBERTA</t>
  </si>
  <si>
    <t>7.1</t>
  </si>
  <si>
    <t>CP-92610-75958389 - PMSLM</t>
  </si>
  <si>
    <t>FABRICAÇÃO E INSTALAÇÃO DE TESOURA INTEIRA EM AÇO, VÃO DE 7,03 M, PARA TELHA ONDULADA DE FIBROCIMENTO, METÁLICA, PLÁSTICA OU TERMOACÚSTICA, INCLUSO IÇAMENTO. AF_07/2019 (ADAPTAÇÃO SINAPI 92610 CONFORME TESOURA 06 DO PROJETO ESTRUTURAL CRECHE DA BELA VISTA)</t>
  </si>
  <si>
    <t>7.2</t>
  </si>
  <si>
    <t>CP-92620-70135451 - PMSLM</t>
  </si>
  <si>
    <t>FABRICAÇÃO E INSTALAÇÃO DE TESOURA INTEIRA EM AÇO, VÃO DE 12,40 M, PARA TELHA ONDULADA DE FIBROCIMENTO, METÁLICA, PLÁSTICA OU TERMOACÚSTICA, INCLUSO IÇAMENTO. AF_07/2019 (ADAPTAÇÃO SINAPI 92620 CONFORME TESOURAS 01 À 05 PROJETO ESTRUTURAL CRECHE DA BELA VISTA)</t>
  </si>
  <si>
    <t>7.3</t>
  </si>
  <si>
    <t>CP-92620-65486656 - PMSLM</t>
  </si>
  <si>
    <t>FABRICAÇÃO E INSTALAÇÃO DE TESOURA INTEIRA EM AÇO, VÃO DE 14,91 M, PARA TELHA ONDULADA DE FIBROCIMENTO, METÁLICA, PLÁSTICA OU TERMOACÚSTICA, INCLUSO IÇAMENTO. AF_07/2019 (ADAPTAÇÃO SINAPI 92620 CONFORME TESOURA 07 DO PROJETO ESTRUTURAL CRECHE DA BELA VISTA)</t>
  </si>
  <si>
    <t>7.4</t>
  </si>
  <si>
    <t>CP-100775-39737500 - PMSLM</t>
  </si>
  <si>
    <t>ESTRUTURA TRELIÇADA DE COBERTURA, TIPO FINK, COM LIGAÇÕES SOLDADAS, INCLUSOS PERFIS METÁLICOS, CHAPAS METÁLICAS, MÃO DE OBRA E TRANSPORTE COM GUINDASTE - FORNECIMENTO E INSTALAÇÃO. AF_01/2020_PSA (SINAPI 100775 ADAPTADA CONFORME PROJETO ESTRUTURAL CRECHE DA BELA VISTA)</t>
  </si>
  <si>
    <t>7.5</t>
  </si>
  <si>
    <t>94216</t>
  </si>
  <si>
    <t>TELHAMENTO COM TELHA METÁLICA TERMOACÚSTICA E = 30 MM, COM ATÉ 2 ÁGUAS, INCLUSO IÇAMENTO. AF_07/2019</t>
  </si>
  <si>
    <t>7.6</t>
  </si>
  <si>
    <t>92580</t>
  </si>
  <si>
    <t>TRAMA DE AÇO COMPOSTA POR TERÇAS PARA TELHADOS DE ATÉ 2 ÁGUAS PARA TELHA ONDULADA DE FIBROCIMENTO, METÁLICA, PLÁSTICA OU TERMOACÚSTICA, INCLUSO TRANSPORTE VERTICAL. AF_07/2019</t>
  </si>
  <si>
    <t>7.7</t>
  </si>
  <si>
    <t>94213</t>
  </si>
  <si>
    <t>TELHAMENTO COM TELHA DE AÇO/ALUMÍNIO E = 0,5 MM, COM ATÉ 2 ÁGUAS, INCLUSO IÇAMENTO. AF_07/2019</t>
  </si>
  <si>
    <t>7.8</t>
  </si>
  <si>
    <t>94228</t>
  </si>
  <si>
    <t>CALHA EM CHAPA DE AÇO GALVANIZADO NÚMERO 24, DESENVOLVIMENTO DE 50 CM, INCLUSO TRANSPORTE VERTICAL. AF_07/2019</t>
  </si>
  <si>
    <t>7.9</t>
  </si>
  <si>
    <t>94231</t>
  </si>
  <si>
    <t>RUFO EM CHAPA DE AÇO GALVANIZADO NÚMERO 24, CORTE DE 25 CM, INCLUSO TRANSPORTE VERTICAL. AF_07/2019</t>
  </si>
  <si>
    <t>8</t>
  </si>
  <si>
    <t>ESQUADRIAS E FERRAGENS</t>
  </si>
  <si>
    <t>8.1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</si>
  <si>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</si>
  <si>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</si>
  <si>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>8.2</t>
  </si>
  <si>
    <t>90841</t>
  </si>
  <si>
    <t>KIT DE PORTA DE MADEIRA PARA PINTURA, SEMI-OCA (LEVE OU MÉDIA), PADRÃO MÉDIO, 60X210CM, ESPESSURA DE 3,5CM, ITENS INCLUSOS: DOBRADIÇAS, MONTAGEM E INSTALAÇÃO DO BATENTE, FECHADURA COM EXECUÇÃO DO FURO - FORNECIMENTO E INSTALAÇÃO. AF_12/2019</t>
  </si>
  <si>
    <t>8.3</t>
  </si>
  <si>
    <t>COMP-59649594 - PMSLM</t>
  </si>
  <si>
    <t>PORTA EM MADEIRA LEI (IPÊ), LISA, SEMI-ÔCA, 80 X 210CM, COM VISOR DE VIDRO 6MM (60X40CM), INCLUSIVE BATENTES E FERRAGENS (ORSE: S08029)</t>
  </si>
  <si>
    <t>un</t>
  </si>
  <si>
    <t>8.4</t>
  </si>
  <si>
    <t>91338</t>
  </si>
  <si>
    <t>PORTA DE ALUMÍNIO DE ABRIR COM LAMBRI, COM GUARNIÇÃO, FIXAÇÃO COM PARAFUSOS - FORNECIMENTO E INSTALAÇÃO. AF_12/2019</t>
  </si>
  <si>
    <t>8.5</t>
  </si>
  <si>
    <t>COMP-29491403 - PMSLM</t>
  </si>
  <si>
    <t>GRADE EM FERRO, C/ QUADRO EM BARRA CHATA 2" X 3/8", BARRAS REDONDAS 3/4" NAS VERTICAIS, BARRAS CHATAS 2" X 1/4" NAS HORIZONTAIS, CHAPA EM AÇO ESP=3MM NA HORIZONTAL E TUBO QUADRADO 50 X 50MM, INCLUSIVE PORTA, FERROLHO E DOBRADIÇAS - REV. 01 (ORSE: S08506)</t>
  </si>
  <si>
    <t>8.6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</si>
  <si>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</si>
  <si>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</si>
  <si>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8.7</t>
  </si>
  <si>
    <t>COMP-24483948 - PMSLM</t>
  </si>
  <si>
    <t>COBOGÓ DE VIDRO (VENEZIANA) 20 X 10 X 10CM, ASSENTADO COM ARGAMASSA CIMENTO E AREIA (TRAÇO 1:3) (ORSE S00173)</t>
  </si>
  <si>
    <t>8.8</t>
  </si>
  <si>
    <t>101161</t>
  </si>
  <si>
    <t>ALVENARIA DE VEDAÇÃO COM ELEMENTO VAZADO DE CONCRETO (COBOGÓ) DE 7X50X50CM E ARGAMASSA DE ASSENTAMENTO COM PREPARO EM BETONEIRA. AF_05/2020</t>
  </si>
  <si>
    <t>8.9</t>
  </si>
  <si>
    <t>102164</t>
  </si>
  <si>
    <t>INSTALAÇÃO DE VIDRO LISO INCOLOR, E = 5 MM, EM ESQUADRIA DE ALUMÍNIO OU PVC, FIXADO COM BAGUETE. AF_01/2021_PS</t>
  </si>
  <si>
    <t>8.10</t>
  </si>
  <si>
    <t>CP-S10759-PMSLM</t>
  </si>
  <si>
    <t>BANCADA EM GRANITO CINZA ANDORINHA, E=2CM (FONTE: ORSE - SE - S10759)</t>
  </si>
  <si>
    <t>8.11</t>
  </si>
  <si>
    <t>105813</t>
  </si>
  <si>
    <t>JANELA DE AÇO GALVANIZADO TIPO MAXIMO-AR, PINT. ANTICORROSIVA, COM BATENTE/REQUADRO DE 6 A 14 CM, SEM VIDRO, COM GRADE, 1 FL, 60 X 80 CM (A X L), FIXAÇÃO COM ARGAMASSA, EXCLUSIVE CONTRAMARCO - FORNECIMENTO E INSTALAÇÃO. AF_11/2024</t>
  </si>
  <si>
    <t>8.12</t>
  </si>
  <si>
    <t>COMP-40085169 - PMSLM</t>
  </si>
  <si>
    <t>GRADE DE FERRO COM BARRA QUADRADA DE 1/2" NA VERTICAL, BARRAS DE QUADRADA DE 1/2" NA HORIZONTAL E QUADRO COM BARRA DE FERRO DE 1/2", INCLUSIVE CHUMBADORES COM PARAFUSOS (ORSE S08898)</t>
  </si>
  <si>
    <t>8.13</t>
  </si>
  <si>
    <t>102193</t>
  </si>
  <si>
    <t>LIXAMENTO DE MADEIRA PARA APLICAÇÃO DE FUNDO OU PINTURA. AF_01/2021</t>
  </si>
  <si>
    <t>8.14</t>
  </si>
  <si>
    <t>102197</t>
  </si>
  <si>
    <t>PINTURA FUNDO NIVELADOR ALQUÍDICO BRANCO EM MADEIRA. AF_01/2021</t>
  </si>
  <si>
    <t>8.15</t>
  </si>
  <si>
    <t>102201</t>
  </si>
  <si>
    <t>APLICAÇÃO MASSA ACRÍLICA PARA MADEIRA, PARA PINTURA COM TINTA DE ACABAMENTO (PIGMENTADA). AF_01/2021</t>
  </si>
  <si>
    <t>8.16</t>
  </si>
  <si>
    <t>102194</t>
  </si>
  <si>
    <t>LIXAMENTO DE MASSA PARA MADEIRA. AF_01/2021</t>
  </si>
  <si>
    <t>8.17</t>
  </si>
  <si>
    <t>102220</t>
  </si>
  <si>
    <t>PINTURA TINTA DE ACABAMENTO (PIGMENTADA) ESMALTE SINTÉTICO BRILHANTE EM MADEIRA, 2 DEMÃOS. AF_01/2021</t>
  </si>
  <si>
    <t>8.18</t>
  </si>
  <si>
    <t>100717</t>
  </si>
  <si>
    <t>LIXAMENTO MANUAL EM SUPERFÍCIES METÁLICAS EM OBRA. AF_01/2020</t>
  </si>
  <si>
    <t>8.19</t>
  </si>
  <si>
    <t>100722</t>
  </si>
  <si>
    <t>PINTURA COM TINTA ALQUÍDICA DE FUNDO (TIPO ZARCÃO) APLICADA A ROLO OU PINCEL SOBRE SUPERFÍCIES METÁLICAS (EXCETO PERFIL) EXECUTADO EM OBRA (POR DEMÃO). AF_01/2020</t>
  </si>
  <si>
    <t>8.20</t>
  </si>
  <si>
    <t>100758</t>
  </si>
  <si>
    <t>PINTURA COM TINTA ALQUÍDICA DE ACABAMENTO (ESMALTE SINTÉTICO ACETINADO) APLICADA A ROLO OU PINCEL SOBRE SUPERFÍCIES METÁLICAS (EXCETO PERFIL) EXECUTADO EM OBRA (02 DEMÃOS). AF_01/2020</t>
  </si>
  <si>
    <t>8.21</t>
  </si>
  <si>
    <t>COMP-73312380 - PMSLM</t>
  </si>
  <si>
    <t>GUARDA-CORPO H = 1,10M E CORRIMÃO EM TUBO FERRO GALVANIZADO, BARRAS SUPERIORES ALT=0,92M E 0,70M E BARRA INFERIOR, DIAM= 1.1/2", BARRAS VERTICAIS D=3/4" A CADA 0,11M, CURVAS DE AÇO CARBONO. REV 02 ( ORSE: S11985)</t>
  </si>
  <si>
    <t>9</t>
  </si>
  <si>
    <t>CLIMATIZAÇÃO</t>
  </si>
  <si>
    <t>9.1</t>
  </si>
  <si>
    <t>89726</t>
  </si>
  <si>
    <t>JOELHO 45 GRAUS, PVC, SERIE NORMAL, ESGOTO PREDIAL, DN 40 MM, JUNTA SOLDÁVEL, FORNECIDO E INSTALADO EM RAMAL DE DESCARGA OU RAMAL DE ESGOTO SANITÁRIO. AF_08/2022</t>
  </si>
  <si>
    <t>9.2</t>
  </si>
  <si>
    <t>89724</t>
  </si>
  <si>
    <t>JOELHO 90 GRAUS, PVC, SERIE NORMAL, ESGOTO PREDIAL, DN 40 MM, JUNTA SOLDÁVEL, FORNECIDO E INSTALADO EM RAMAL DE DESCARGA OU RAMAL DE ESGOTO SANITÁRIO. AF_08/2022</t>
  </si>
  <si>
    <t>9.3</t>
  </si>
  <si>
    <t>89782</t>
  </si>
  <si>
    <t>TE, PVC, SERIE NORMAL, ESGOTO PREDIAL, DN 40 X 40 MM, JUNTA SOLDÁVEL, FORNECIDO E INSTALADO EM RAMAL DE DESCARGA OU RAMAL DE ESGOTO SANITÁRIO. AF_08/2022</t>
  </si>
  <si>
    <t>9.4</t>
  </si>
  <si>
    <t>89711</t>
  </si>
  <si>
    <t>TUBO PVC, SERIE NORMAL, ESGOTO PREDIAL, DN 40 MM, FORNECIDO E INSTALADO EM RAMAL DE DESCARGA OU RAMAL DE ESGOTO SANITÁRIO. AF_08/2022</t>
  </si>
  <si>
    <t>10</t>
  </si>
  <si>
    <t>DRENAGEM PLUVIAL</t>
  </si>
  <si>
    <t>10.1</t>
  </si>
  <si>
    <t>89811</t>
  </si>
  <si>
    <t>CURVA CURTA 90 GRAUS, PVC, SERIE NORMAL, ESGOTO PREDIAL, DN 100 MM, JUNTA ELÁSTICA, FORNECIDO E INSTALADO EM PRUMADA DE ESGOTO SANITÁRIO OU VENTILAÇÃO. AF_08/2022</t>
  </si>
  <si>
    <t>10.2</t>
  </si>
  <si>
    <t>89812</t>
  </si>
  <si>
    <t>CURVA LONGA 90 GRAUS, PVC, SERIE NORMAL, ESGOTO PREDIAL, DN 100 MM, JUNTA ELÁSTICA, FORNECIDO E INSTALADO EM PRUMADA DE ESGOTO SANITÁRIO OU VENTILAÇÃO. AF_08/2022</t>
  </si>
  <si>
    <t>10.3</t>
  </si>
  <si>
    <t>89821</t>
  </si>
  <si>
    <t>LUVA SIMPLES, PVC, SERIE NORMAL, ESGOTO PREDIAL, DN 100 MM, JUNTA ELÁSTICA, FORNECIDO E INSTALADO EM PRUMADA DE ESGOTO SANITÁRIO OU VENTILAÇÃO. AF_08/2022</t>
  </si>
  <si>
    <t>10.4</t>
  </si>
  <si>
    <t>89833</t>
  </si>
  <si>
    <t>TE, PVC, SERIE NORMAL, ESGOTO PREDIAL, DN 100 X 100 MM, JUNTA ELÁSTICA, FORNECIDO E INSTALADO EM PRUMADA DE ESGOTO SANITÁRIO OU VENTILAÇÃO. AF_08/2022</t>
  </si>
  <si>
    <t>10.5</t>
  </si>
  <si>
    <t>89800</t>
  </si>
  <si>
    <t>TUBO PVC, SERIE NORMAL, ESGOTO PREDIAL, DN 100 MM, FORNECIDO E INSTALADO EM PRUMADA DE ESGOTO SANITÁRIO OU VENTILAÇÃO. AF_08/2022</t>
  </si>
  <si>
    <t>11</t>
  </si>
  <si>
    <t>INSTALAÇÕES HIDROSSANITÁRIAS</t>
  </si>
  <si>
    <t>11.1</t>
  </si>
  <si>
    <t>104777</t>
  </si>
  <si>
    <t>FURO MECANIZADO EM CONCRETO, COM PERFURATRIZ, PARA INSTALAÇÕES HIDRÁULICAS, DIÂMETROS MAIORES QUE 75 MM E MENORES OU IGUAIS A 150 MM. AF_09/2023</t>
  </si>
  <si>
    <t>11.2</t>
  </si>
  <si>
    <t>89429</t>
  </si>
  <si>
    <t>ADAPTADOR CURTO COM BOLSA E ROSCA PARA REGISTRO, PVC, SOLDÁVEL, DN 25MM X 3/4, INSTALADO EM RAMAL DE DISTRIBUIÇÃO DE ÁGUA - FORNECIMENTO E INSTALAÇÃO. AF_06/2022</t>
  </si>
  <si>
    <t>11.3</t>
  </si>
  <si>
    <t>89436</t>
  </si>
  <si>
    <t>ADAPTADOR CURTO COM BOLSA E ROSCA PARA REGISTRO, PVC, SOLDÁVEL, DN 32MM X 1, INSTALADO EM RAMAL DE DISTRIBUIÇÃO DE ÁGUA - FORNECIMENTO E INSTALAÇÃO. AF_06/2022</t>
  </si>
  <si>
    <t>11.4</t>
  </si>
  <si>
    <t>104001</t>
  </si>
  <si>
    <t>ADAPTADOR CURTO COM BOLSA E ROSCA PARA REGISTRO, PVC, SOLDÁVEL, DN 50MM X 1.1/2", INSTALADO EM RAMAL DE DISTRIBUIÇÃO DE ÁGUA - FORNECIMENTO E INSTALAÇÃO. AF_06/2022</t>
  </si>
  <si>
    <t>11.5</t>
  </si>
  <si>
    <t>COMP-44226623 - PMSLM</t>
  </si>
  <si>
    <t>BÓIA ELÉTRICA PARA RESERVATÓRIO INFERIOR, MARCA AQUAMATIC OU SIMILAR, CAPACIDADE 30 A - FORNECIMENTO E INSTALAÇÃO (ORSE: 00817)</t>
  </si>
  <si>
    <t>11.6</t>
  </si>
  <si>
    <t>102111</t>
  </si>
  <si>
    <t>BOMBA CENTRÍFUGA, MONOFÁSICA, 0,5 CV OU 0,49 HP, HM 6 A 20 M, Q 1,2 A 8,3 M3/H - FORNECIMENTO E INSTALAÇÃO. AF_12/2020</t>
  </si>
  <si>
    <t>11.7</t>
  </si>
  <si>
    <t>102619</t>
  </si>
  <si>
    <t>CAIXA D´ÁGUA EM POLIÉSTER REFORÇADO COM FIBRA DE VIDRO, 10000 LITROS - FORNECIMENTO E INSTALAÇÃO. AF_06/2021</t>
  </si>
  <si>
    <t>11.8</t>
  </si>
  <si>
    <t>94675</t>
  </si>
  <si>
    <t>CURVA 90 GRAUS, PVC, SOLDÁVEL, DN 32 MM, INSTALADO EM RESERVAÇÃO PREDIAL DE ÁGUA - FORNECIMENTO E INSTALAÇÃO. AF_04/2024</t>
  </si>
  <si>
    <t>11.9</t>
  </si>
  <si>
    <t>103986</t>
  </si>
  <si>
    <t>CURVA 90 GRAUS, PVC, SOLDÁVEL, DN 50MM, INSTALADO EM RAMAL DE DISTRIBUIÇÃO DE ÁGUA - FORNECIMENTO E INSTALAÇÃO. AF_06/2022</t>
  </si>
  <si>
    <t>11.10</t>
  </si>
  <si>
    <t>94679</t>
  </si>
  <si>
    <t>CURVA 90 GRAUS, PVC, SOLDÁVEL, DN 50 MM, INSTALADO EM RESERVAÇÃO PREDIAL DE ÁGUA - FORNECIMENTO E INSTALAÇÃO. AF_04/2024</t>
  </si>
  <si>
    <t>11.11</t>
  </si>
  <si>
    <t>89410</t>
  </si>
  <si>
    <t>CURVA 90 GRAUS, PVC, SOLDÁVEL, DN 25MM, INSTALADO EM RAMAL DE DISTRIBUIÇÃO DE ÁGUA - FORNECIMENTO E INSTALAÇÃO. AF_06/2022</t>
  </si>
  <si>
    <t>11.12</t>
  </si>
  <si>
    <t>89430</t>
  </si>
  <si>
    <t>CURVA DE TRANSPOSIÇÃO, PVC, SOLDÁVEL, DN 25MM, INSTALADO EM RAMAL DE DISTRIBUIÇÃO DE ÁGUA FORNECIMENTO E INSTALAÇÃO. AF_06/2022</t>
  </si>
  <si>
    <t>11.13</t>
  </si>
  <si>
    <t>94703</t>
  </si>
  <si>
    <t>ADAPTADOR COM FLANGE E ANEL DE VEDAÇÃO, PVC, SOLDÁVEL, DN 25 MM X 3/4", INSTALADO EM RESERVAÇÃO PREDIAL DE ÁGUA - FORNECIMENTO E INSTALAÇÃO. AF_04/2024</t>
  </si>
  <si>
    <t>11.14</t>
  </si>
  <si>
    <t>94704</t>
  </si>
  <si>
    <t>ADAPTADOR COM FLANGE E ANEL DE VEDAÇÃO, PVC, SOLDÁVEL, DN 32 MM X 1", INSTALADO EM RESERVAÇÃO PREDIAL DE ÁGUA - FORNECIMENTO E INSTALAÇÃO. AF_04/2024</t>
  </si>
  <si>
    <t>11.15</t>
  </si>
  <si>
    <t>94705</t>
  </si>
  <si>
    <t>ADAPTADOR COM FLANGE E ANEL DE VEDAÇÃO, PVC, SOLDÁVEL, DN 40 MM X 1 1/4", INSTALADO EM RESERVAÇÃO PREDIAL DE ÁGUA - FORNECIMENTO E INSTALAÇÃO. AF_04/2024</t>
  </si>
  <si>
    <t>11.16</t>
  </si>
  <si>
    <t>94706</t>
  </si>
  <si>
    <t>ADAPTADOR COM FLANGE E ANEL DE VEDAÇÃO, PVC, SOLDÁVEL, DN 50 MM X 1 1/2", INSTALADO EM RESERVAÇÃO PREDIAL DE ÁGUA - FORNECIMENTO E INSTALAÇÃO. AF_04/2024</t>
  </si>
  <si>
    <t>11.17</t>
  </si>
  <si>
    <t>89409</t>
  </si>
  <si>
    <t>JOELHO 45 GRAUS, PVC, SOLDÁVEL, DN 25MM, INSTALADO EM RAMAL DE DISTRIBUIÇÃO DE ÁGUA - FORNECIMENTO E INSTALAÇÃO. AF_06/2022</t>
  </si>
  <si>
    <t>11.18</t>
  </si>
  <si>
    <t>89408</t>
  </si>
  <si>
    <t>JOELHO 90 GRAUS, PVC, SOLDÁVEL, DN 25MM, INSTALADO EM RAMAL DE DISTRIBUIÇÃO DE ÁGUA - FORNECIMENTO E INSTALAÇÃO. AF_06/2022</t>
  </si>
  <si>
    <t>11.19</t>
  </si>
  <si>
    <t>94676</t>
  </si>
  <si>
    <t>JOELHO 90 GRAUS, PVC, SOLDÁVEL, DN 40 MM INSTALADO EM RESERVAÇÃO PREDIAL DE ÁGUA - FORNECIMENTO E INSTALAÇÃO. AF_04/2024</t>
  </si>
  <si>
    <t>11.20</t>
  </si>
  <si>
    <t>90373</t>
  </si>
  <si>
    <t>JOELHO 90 GRAUS COM BUCHA DE LATÃO, PVC, SOLDÁVEL, DN 25MM, X 1/2 INSTALADO EM RAMAL OU SUB-RAMAL DE ÁGUA - FORNECIMENTO E INSTALAÇÃO. AF_06/2022</t>
  </si>
  <si>
    <t>11.21</t>
  </si>
  <si>
    <t>103998</t>
  </si>
  <si>
    <t>LUVA DE REDUÇÃO, PVC, SOLDÁVEL, DN 50MM X 25MM, INSTALADO EM RAMAL DE DISTRIBUIÇÃO DE ÁGUA FORNECIMENTO E INSTALAÇÃO. AF_06/2022</t>
  </si>
  <si>
    <t>11.22</t>
  </si>
  <si>
    <t>89985</t>
  </si>
  <si>
    <t>REGISTRO DE PRESSÃO BRUTO, LATÃO, ROSCÁVEL, 3/4", COM ACABAMENTO E CANOPLA CROMADOS - FORNECIMENTO E INSTALAÇÃO. AF_08/2021</t>
  </si>
  <si>
    <t>11.23</t>
  </si>
  <si>
    <t>94489</t>
  </si>
  <si>
    <t>REGISTRO DE ESFERA, PVC, SOLDÁVEL, COM VOLANTE, DN 25 MM - FORNECIMENTO E INSTALAÇÃO. AF_08/2021</t>
  </si>
  <si>
    <t>11.24</t>
  </si>
  <si>
    <t>94491</t>
  </si>
  <si>
    <t>REGISTRO DE ESFERA, PVC, SOLDÁVEL, COM VOLANTE, DN 40 MM - FORNECIMENTO E INSTALAÇÃO. AF_08/2021</t>
  </si>
  <si>
    <t>11.25</t>
  </si>
  <si>
    <t>94490</t>
  </si>
  <si>
    <t>REGISTRO DE ESFERA, PVC, SOLDÁVEL, COM VOLANTE, DN 32 MM - FORNECIMENTO E INSTALAÇÃO. AF_08/2021</t>
  </si>
  <si>
    <t>11.26</t>
  </si>
  <si>
    <t>94492</t>
  </si>
  <si>
    <t>REGISTRO DE ESFERA, PVC, SOLDÁVEL, COM VOLANTE, DN 50 MM - FORNECIMENTO E INSTALAÇÃO. AF_08/2021</t>
  </si>
  <si>
    <t>11.27</t>
  </si>
  <si>
    <t>89987</t>
  </si>
  <si>
    <t>REGISTRO DE GAVETA BRUTO, LATÃO, ROSCÁVEL, 3/4", COM ACABAMENTO E CANOPLA CROMADOS - FORNECIMENTO E INSTALAÇÃO. AF_08/2021</t>
  </si>
  <si>
    <t>11.28</t>
  </si>
  <si>
    <t>94792</t>
  </si>
  <si>
    <t>REGISTRO DE GAVETA BRUTO, LATÃO, ROSCÁVEL, 1", COM ACABAMENTO E CANOPLA CROMADOS - FORNECIMENTO E INSTALAÇÃO. AF_08/2021</t>
  </si>
  <si>
    <t>11.29</t>
  </si>
  <si>
    <t>94794</t>
  </si>
  <si>
    <t>REGISTRO DE GAVETA BRUTO, LATÃO, ROSCÁVEL, 1 1/2", COM ACABAMENTO E CANOPLA CROMADOS - FORNECIMENTO E INSTALAÇÃO. AF_08/2021</t>
  </si>
  <si>
    <t>11.30</t>
  </si>
  <si>
    <t>89440</t>
  </si>
  <si>
    <t>TE, PVC, SOLDÁVEL, DN 25MM, INSTALADO EM RAMAL DE DISTRIBUIÇÃO DE ÁGUA - FORNECIMENTO E INSTALAÇÃO. AF_06/2022</t>
  </si>
  <si>
    <t>11.31</t>
  </si>
  <si>
    <t>94690</t>
  </si>
  <si>
    <t>TÊ, PVC, SOLDÁVEL, DN 32 MM INSTALADO EM RESERVAÇÃO PREDIAL DE ÁGUA - FORNECIMENTO E INSTALAÇÃO. AF_04/2024</t>
  </si>
  <si>
    <t>11.32</t>
  </si>
  <si>
    <t>94694</t>
  </si>
  <si>
    <t>TÊ, PVC, SOLDÁVEL, DN 50 MM INSTALADO EM RESERVAÇÃO PREDIAL DE ÁGUA - FORNECIMENTO E INSTALAÇÃO. AF_04/2024</t>
  </si>
  <si>
    <t>11.33</t>
  </si>
  <si>
    <t>104004</t>
  </si>
  <si>
    <t>TE, PVC, SOLDÁVEL, DN 50MM, INSTALADO EM RAMAL DE DISTRIBUIÇÃO DE ÁGUA - FORNECIMENTO E INSTALAÇÃO. AF_06/2022</t>
  </si>
  <si>
    <t>11.34</t>
  </si>
  <si>
    <t>11.35</t>
  </si>
  <si>
    <t>94796</t>
  </si>
  <si>
    <t>TORNEIRA DE BOIA PARA CAIXA D'ÁGUA, ROSCÁVEL, 3/4" - FORNECIMENTO E INSTALAÇÃO. AF_08/2021</t>
  </si>
  <si>
    <t>11.36</t>
  </si>
  <si>
    <t>CP-S02082-54001692 - PMSLM</t>
  </si>
  <si>
    <t>TORNEIRA CROMADA PARA JARDIM 1/2" (ORSE: 2082)</t>
  </si>
  <si>
    <t>11.37</t>
  </si>
  <si>
    <t>89402</t>
  </si>
  <si>
    <t>TUBO, PVC, SOLDÁVEL, DE 25MM, INSTALADO EM RAMAL DE DISTRIBUIÇÃO DE ÁGUA - FORNECIMENTO E INSTALAÇÃO. AF_06/2022</t>
  </si>
  <si>
    <t>11.38</t>
  </si>
  <si>
    <t>94649</t>
  </si>
  <si>
    <t>TUBO, PVC, SOLDÁVEL, DE 32MM, INSTALADO EM RESERVAÇÃO PREDIAL DE ÁGUA - FORNECIMENTO E INSTALAÇÃO. AF_04/2024</t>
  </si>
  <si>
    <t>11.39</t>
  </si>
  <si>
    <t>94650</t>
  </si>
  <si>
    <t>TUBO, PVC, SOLDÁVEL, DE 40MM, INSTALADO EM RESERVAÇÃO PREDIAL DE ÁGUA - FORNECIMENTO E INSTALAÇÃO. AF_04/2024</t>
  </si>
  <si>
    <t>11.40</t>
  </si>
  <si>
    <t>94651</t>
  </si>
  <si>
    <t>TUBO, PVC, SOLDÁVEL, DE 50MM, INSTALADO EM RESERVAÇÃO PREDIAL DE ÁGUA - FORNECIMENTO E INSTALAÇÃO. AF_04/2024</t>
  </si>
  <si>
    <t>11.41</t>
  </si>
  <si>
    <t>103979</t>
  </si>
  <si>
    <t>TUBO, PVC, SOLDÁVEL, DE 50MM, INSTALADO EM RAMAL DE DISTRIBUIÇÃO DE ÁGUA - FORNECIMENTO E INSTALAÇÃO. AF_06/2022</t>
  </si>
  <si>
    <t>11.42</t>
  </si>
  <si>
    <t>89435</t>
  </si>
  <si>
    <t>UNIÃO, PVC, SOLDÁVEL, DN 32MM, INSTALADO EM RAMAL DE DISTRIBUIÇÃO DE ÁGUA - FORNECIMENTO E INSTALAÇÃO. AF_06/2022</t>
  </si>
  <si>
    <t>11.43</t>
  </si>
  <si>
    <t>99619</t>
  </si>
  <si>
    <t>VÁLVULA DE RETENÇÃO HORIZONTAL, DE BRONZE, ROSCÁVEL, 3/4" - FORNECIMENTO E INSTALAÇÃO. AF_08/2021</t>
  </si>
  <si>
    <t>11.44</t>
  </si>
  <si>
    <t>99620</t>
  </si>
  <si>
    <t>VÁLVULA DE RETENÇÃO HORIZONTAL, DE BRONZE, ROSCÁVEL, 1" - FORNECIMENTO E INSTALAÇÃO. AF_08/2021</t>
  </si>
  <si>
    <t>11.45</t>
  </si>
  <si>
    <t>89396</t>
  </si>
  <si>
    <t>TÊ COM BUCHA DE LATÃO NA BOLSA CENTRAL, PVC, SOLDÁVEL, DN 25MM X 1/2, INSTALADO EM RAMAL OU SUB-RAMAL DE ÁGUA - FORNECIMENTO E INSTALAÇÃO. AF_06/2022</t>
  </si>
  <si>
    <t>11.46</t>
  </si>
  <si>
    <t>98109</t>
  </si>
  <si>
    <t>CAIXA DE GORDURA ESPECIAL (CAPACIDADE: 312 L - PARA ATÉ 146 PESSOAS SERVIDAS NO PICO), RETANGULAR, EM ALVENARIA COM BLOCOS DE CONCRETO, DIMENSÕES INTERNAS = 0,4X1,2 M, ALTURA INTERNA = 1 M. AF_12/2020</t>
  </si>
  <si>
    <t>11.47</t>
  </si>
  <si>
    <t>89733</t>
  </si>
  <si>
    <t>CURVA CURTA 90 GRAUS, PVC, SERIE NORMAL, ESGOTO PREDIAL, DN 50 MM, JUNTA ELÁSTICA, FORNECIDO E INSTALADO EM RAMAL DE DESCARGA OU RAMAL DE ESGOTO SANITÁRIO. AF_08/2022</t>
  </si>
  <si>
    <t>11.48</t>
  </si>
  <si>
    <t>89746</t>
  </si>
  <si>
    <t>JOELHO 45 GRAUS, PVC, SERIE NORMAL, ESGOTO PREDIAL, DN 100 MM, JUNTA ELÁSTICA, FORNECIDO E INSTALADO EM RAMAL DE DESCARGA OU RAMAL DE ESGOTO SANITÁRIO. AF_08/2022</t>
  </si>
  <si>
    <t>11.49</t>
  </si>
  <si>
    <t>89802</t>
  </si>
  <si>
    <t>JOELHO 45 GRAUS, PVC, SERIE NORMAL, ESGOTO PREDIAL, DN 50 MM, JUNTA ELÁSTICA, FORNECIDO E INSTALADO EM PRUMADA DE ESGOTO SANITÁRIO OU VENTILAÇÃO. AF_08/2022</t>
  </si>
  <si>
    <t>11.50</t>
  </si>
  <si>
    <t>89732</t>
  </si>
  <si>
    <t>JOELHO 45 GRAUS, PVC, SERIE NORMAL, ESGOTO PREDIAL, DN 50 MM, JUNTA ELÁSTICA, FORNECIDO E INSTALADO EM RAMAL DE DESCARGA OU RAMAL DE ESGOTO SANITÁRIO. AF_08/2022</t>
  </si>
  <si>
    <t>11.51</t>
  </si>
  <si>
    <t>89744</t>
  </si>
  <si>
    <t>JOELHO 90 GRAUS, PVC, SERIE NORMAL, ESGOTO PREDIAL, DN 100 MM, JUNTA ELÁSTICA, FORNECIDO E INSTALADO EM RAMAL DE DESCARGA OU RAMAL DE ESGOTO SANITÁRIO. AF_08/2022</t>
  </si>
  <si>
    <t>11.52</t>
  </si>
  <si>
    <t>89801</t>
  </si>
  <si>
    <t>JOELHO 90 GRAUS, PVC, SERIE NORMAL, ESGOTO PREDIAL, DN 50 MM, JUNTA ELÁSTICA, FORNECIDO E INSTALADO EM PRUMADA DE ESGOTO SANITÁRIO OU VENTILAÇÃO. AF_08/2022</t>
  </si>
  <si>
    <t>11.53</t>
  </si>
  <si>
    <t>89731</t>
  </si>
  <si>
    <t>JOELHO 90 GRAUS, PVC, SERIE NORMAL, ESGOTO PREDIAL, DN 50 MM, JUNTA ELÁSTICA, FORNECIDO E INSTALADO EM RAMAL DE DESCARGA OU RAMAL DE ESGOTO SANITÁRIO. AF_08/2022</t>
  </si>
  <si>
    <t>11.54</t>
  </si>
  <si>
    <t>89797</t>
  </si>
  <si>
    <t>JUNÇÃO SIMPLES, PVC, SERIE NORMAL, ESGOTO PREDIAL, DN 100 X 100 MM, JUNTA ELÁSTICA, FORNECIDO E INSTALADO EM RAMAL DE DESCARGA OU RAMAL DE ESGOTO SANITÁRIO. AF_08/2022</t>
  </si>
  <si>
    <t>11.55</t>
  </si>
  <si>
    <t>89785</t>
  </si>
  <si>
    <t>JUNÇÃO SIMPLES, PVC, SERIE NORMAL, ESGOTO PREDIAL, DN 50 X 50 MM, JUNTA ELÁSTICA, FORNECIDO E INSTALADO EM RAMAL DE DESCARGA OU RAMAL DE ESGOTO SANITÁRIO. AF_08/2022</t>
  </si>
  <si>
    <t>11.56</t>
  </si>
  <si>
    <t>COMP-76782695 - PMSLM</t>
  </si>
  <si>
    <t>JUNÇÃO SIMPLES 100 X 50MM, PVC, ESGOTO SÉRIE NORMAL, JUNTA ELÁSTICA FORNECIDO E INSTALADO EM RAMAL DE REDE DE ESGOTO SANITÁRIO [REF.: SINAPI 89797]</t>
  </si>
  <si>
    <t>11.57</t>
  </si>
  <si>
    <t>89778</t>
  </si>
  <si>
    <t>LUVA SIMPLES, PVC, SERIE NORMAL, ESGOTO PREDIAL, DN 100 MM, JUNTA ELÁSTICA, FORNECIDO E INSTALADO EM RAMAL DE DESCARGA OU RAMAL DE ESGOTO SANITÁRIO. AF_08/2022</t>
  </si>
  <si>
    <t>11.58</t>
  </si>
  <si>
    <t>89753</t>
  </si>
  <si>
    <t>LUVA SIMPLES, PVC, SERIE NORMAL, ESGOTO PREDIAL, DN 50 MM, JUNTA ELÁSTICA, FORNECIDO E INSTALADO EM RAMAL DE DESCARGA OU RAMAL DE ESGOTO SANITÁRIO. AF_08/2022</t>
  </si>
  <si>
    <t>11.59</t>
  </si>
  <si>
    <t>89813</t>
  </si>
  <si>
    <t>LUVA SIMPLES, PVC, SERIE NORMAL, ESGOTO PREDIAL, DN 50 MM, JUNTA ELÁSTICA, FORNECIDO E INSTALADO EM PRUMADA DE ESGOTO SANITÁRIO OU VENTILAÇÃO. AF_08/2022</t>
  </si>
  <si>
    <t>11.60</t>
  </si>
  <si>
    <t>104327</t>
  </si>
  <si>
    <t>RALO SIFONADO REDONDO, PVC, DN 100 X 40 MM, JUNTA SOLDÁVEL, FORNECIDO E INSTALADO EM RAMAL DE DESCARGA OU EM RAMAL DE ESGOTO SANITÁRIO. AF_08/2022</t>
  </si>
  <si>
    <t>11.61</t>
  </si>
  <si>
    <t>104341</t>
  </si>
  <si>
    <t>BUCHA DE REDUÇÃO LONGA, PVC, SÉRIE NORMAL, ESGOTO PREDIAL, DN 50 X 40 MM, JUNTA SOLDÁVEL E ELÁSTICA, FORNECIDO E INSTALADO EM RAMAL DE DESCARGA OU RAMAL DE ESGOTO SANITÁRIO. AF_08/2022</t>
  </si>
  <si>
    <t>11.62</t>
  </si>
  <si>
    <t>89784</t>
  </si>
  <si>
    <t>TE, PVC, SERIE NORMAL, ESGOTO PREDIAL, DN 50 X 50 MM, JUNTA ELÁSTICA, FORNECIDO E INSTALADO EM RAMAL DE DESCARGA OU RAMAL DE ESGOTO SANITÁRIO. AF_08/2022</t>
  </si>
  <si>
    <t>11.63</t>
  </si>
  <si>
    <t>89825</t>
  </si>
  <si>
    <t>TE, PVC, SERIE NORMAL, ESGOTO PREDIAL, DN 50 X 50 MM, JUNTA ELÁSTICA, FORNECIDO E INSTALADO EM PRUMADA DE ESGOTO SANITÁRIO OU VENTILAÇÃO. AF_08/2022</t>
  </si>
  <si>
    <t>11.64</t>
  </si>
  <si>
    <t>COMP-58876471 - PMSLM</t>
  </si>
  <si>
    <t>REDUÇÃO EXCÊNTRICA EM PVC RÍGIDO C/ ANÉIS, PARA ESGOTO PRIMÁRIO, DIÂM =100 X 50MM (ORSE: S01656)</t>
  </si>
  <si>
    <t>11.65</t>
  </si>
  <si>
    <t>104348</t>
  </si>
  <si>
    <t>TERMINAL DE VENTILAÇÃO, PVC, SÉRIE NORMAL, ESGOTO PREDIAL, DN 50 MM, JUNTA SOLDÁVEL, FORNECIDO E INSTALADO EM PRUMADA DE ESGOTO SANITÁRIO OU VENTILAÇÃO. AF_08/2022</t>
  </si>
  <si>
    <t>11.66</t>
  </si>
  <si>
    <t>89714</t>
  </si>
  <si>
    <t>TUBO PVC, SERIE NORMAL, ESGOTO PREDIAL, DN 100 MM, FORNECIDO E INSTALADO EM RAMAL DE DESCARGA OU RAMAL DE ESGOTO SANITÁRIO. AF_08/2022</t>
  </si>
  <si>
    <t>11.67</t>
  </si>
  <si>
    <t>89712</t>
  </si>
  <si>
    <t>TUBO PVC, SERIE NORMAL, ESGOTO PREDIAL, DN 50 MM, FORNECIDO E INSTALADO EM RAMAL DE DESCARGA OU RAMAL DE ESGOTO SANITÁRIO. AF_08/2022</t>
  </si>
  <si>
    <t>11.68</t>
  </si>
  <si>
    <t>89798</t>
  </si>
  <si>
    <t>TUBO PVC, SERIE NORMAL, ESGOTO PREDIAL, DN 50 MM, FORNECIDO E INSTALADO EM PRUMADA DE ESGOTO SANITÁRIO OU VENTILAÇÃO. AF_08/2022</t>
  </si>
  <si>
    <t>11.69</t>
  </si>
  <si>
    <t>COMP-20337385 - PMSLM</t>
  </si>
  <si>
    <t>CAIXA DE INSPEÇÃO 0.60 X 0.60 X 0.60M (ORSE S04883)</t>
  </si>
  <si>
    <t>12</t>
  </si>
  <si>
    <t>BANCADAS, LOUÇAS E METAIS</t>
  </si>
  <si>
    <t>12.1</t>
  </si>
  <si>
    <t>COM-62579960-PMSLM</t>
  </si>
  <si>
    <t>VASO SANITÁRIO LINHA INFANTIL, CELITE OU SIMILAR C/CX ACOPLADA , INCLUSIVE ASSENTO SANITÁRIO INFANTIL, CONJUNTO DE FIXAÇÃO DECA SP13 OU SIMILAR, ANEL DE VEDAÇÃO, TUBO DE LIGAÇÃO COM ACABAMENTO CROMADO E ENGATE PLÁSTICO.</t>
  </si>
  <si>
    <t>12.2</t>
  </si>
  <si>
    <t>86931</t>
  </si>
  <si>
    <t>VASO SANITÁRIO SIFONADO COM CAIXA ACOPLADA LOUÇA BRANCA, INCLUSO ENGATE FLEXÍVEL EM PLÁSTICO BRANCO, 1/2 X 40CM - FORNECIMENTO E INSTALAÇÃO. AF_01/2020</t>
  </si>
  <si>
    <t>12.3</t>
  </si>
  <si>
    <t>100849</t>
  </si>
  <si>
    <t>ASSENTO SANITÁRIO CONVENCIONAL - FORNECIMENTO E INSTALACAO. AF_01/2020</t>
  </si>
  <si>
    <t>12.4</t>
  </si>
  <si>
    <t>95472</t>
  </si>
  <si>
    <t>VASO SANITARIO SIFONADO CONVENCIONAL PARA PCD SEM FURO FRONTAL COM LOUÇA BRANCA SEM ASSENTO, INCLUSO CONJUNTO DE LIGAÇÃO PARA BACIA SANITÁRIA AJUSTÁVEL - FORNECIMENTO E INSTALAÇÃO. AF_01/2020</t>
  </si>
  <si>
    <t>12.5</t>
  </si>
  <si>
    <t>100860</t>
  </si>
  <si>
    <t>CHUVEIRO ELÉTRICO COMUM CORPO PLÁSTICO, TIPO DUCHA - FORNECIMENTO E INSTALAÇÃO. AF_01/2020</t>
  </si>
  <si>
    <t>12.6</t>
  </si>
  <si>
    <t>95547</t>
  </si>
  <si>
    <t>SABONETEIRA PLASTICA TIPO DISPENSER PARA SABONETE LIQUIDO COM RESERVATORIO 800 A 1500 ML, INCLUSO FIXAÇÃO. AF_01/2020</t>
  </si>
  <si>
    <t>12.7</t>
  </si>
  <si>
    <t>CP-S07791-01119274 - PMSLM</t>
  </si>
  <si>
    <t>BANHEIRA EM FIBRA DE VIDRO, COM AS SEGUINTES DIMENSÕES: LARGURA DO FUNDO 37CM, LARGURA SUPERIOR 60CM, ALTURA 35CM E COMPRIMENTO DE 1,70M (ORSE S07791)</t>
  </si>
  <si>
    <t>12.8</t>
  </si>
  <si>
    <t>CP-S08758-58803165 - PMSLM</t>
  </si>
  <si>
    <t>TORNEIRA ELETRICA VERSÁTIL, LORENZETTI OU SIMILAR (ORSE: S08758)</t>
  </si>
  <si>
    <t>12.9</t>
  </si>
  <si>
    <t>12.10</t>
  </si>
  <si>
    <t>COMP-72402636 - PMSLM</t>
  </si>
  <si>
    <t>PRATELEIRA EM GRANITO CINZA ANDORINHA, ESP= 2CM (ORSE: S09721)</t>
  </si>
  <si>
    <t>12.11</t>
  </si>
  <si>
    <t>COMP-16447494 - PMSLM</t>
  </si>
  <si>
    <t>LAVATÓRIO LOUÇA BRANCA SEM COLUNA *45,5 X 36 CM*, INCLUSIVE SIFÃO, VÁLVULA E ENGATE CROMADOS - FORNECIMENTO E INSTALAÇÃO (ORSE S13383)</t>
  </si>
  <si>
    <t>12.12</t>
  </si>
  <si>
    <t>COMP-66109765 - PMSLM</t>
  </si>
  <si>
    <t>LAVATÓRIO LOUÇA DE CANTO SEM COLUNA, C/ SIFÃO CROMADO, VÁLVULA CROMADA, ENGATE CROMADO, EXCLUSIVE TORNEIRA (ORSE: S07350)</t>
  </si>
  <si>
    <t>12.13</t>
  </si>
  <si>
    <t>86906</t>
  </si>
  <si>
    <t>TORNEIRA CROMADA DE MESA, 1/2" OU 3/4", PARA LAVATÓRIO, PADRÃO POPULAR - FORNECIMENTO E INSTALAÇÃO. AF_01/2020</t>
  </si>
  <si>
    <t>12.14</t>
  </si>
  <si>
    <t>100875</t>
  </si>
  <si>
    <t>BANCO ARTICULADO, EM ACO INOX, PARA PCD, FIXADO NA PAREDE - FORNECIMENTO E INSTALAÇÃO. AF_01/2020</t>
  </si>
  <si>
    <t>12.15</t>
  </si>
  <si>
    <t>100869</t>
  </si>
  <si>
    <t>BARRA DE APOIO RETA, EM ACO INOX POLIDO, COMPRIMENTO 90 CM, FIXADA NA PAREDE - FORNECIMENTO E INSTALAÇÃO. AF_01/2020</t>
  </si>
  <si>
    <t>12.16</t>
  </si>
  <si>
    <t>100868</t>
  </si>
  <si>
    <t>BARRA DE APOIO RETA, EM ACO INOX POLIDO, COMPRIMENTO 80 CM, FIXADA NA PAREDE - FORNECIMENTO E INSTALAÇÃO. AF_01/2020</t>
  </si>
  <si>
    <t>12.17</t>
  </si>
  <si>
    <t>CP-S00191-38108134 - PMSLM</t>
  </si>
  <si>
    <t>DIVISÓRIA EM GRANITO CINZA ANDORINHA POLIDO, E=2CM, INCLUSIVE MONTAGEM COM FERRAGENS - REV 02 (ORSE: S00191)</t>
  </si>
  <si>
    <t>12.18</t>
  </si>
  <si>
    <t>CP-S12982-88973119 - PMSLM</t>
  </si>
  <si>
    <t>LAVATÓRIO COM BANCADA EM GRANITO CINZA ANDORINHA, E = 2CM, DIM 1.40X0.60, COM 02 CUBAS DE EMBUTIR DE INOX, SIFÃO AJUSTÁVEL METALIZADO, VÁLVULA CROMADA, TORNEIRA CROMADA, INCLUSIVE RODOPIA 10 CM, ASSENTADA ( REF.: ORSE S12982 C/ CUBAS ALTERADAS PARA INOX)</t>
  </si>
  <si>
    <t>13</t>
  </si>
  <si>
    <t>INSTALAÇÕES ELÉTRICAS</t>
  </si>
  <si>
    <t>13.1</t>
  </si>
  <si>
    <t>91928</t>
  </si>
  <si>
    <t>CABO DE COBRE FLEXÍVEL ISOLADO, 4 MM², ANTI-CHAMA 450/750 V, PARA CIRCUITOS TERMINAIS - FORNECIMENTO E INSTALAÇÃO. AF_03/2023</t>
  </si>
  <si>
    <t>13.2</t>
  </si>
  <si>
    <t>91926</t>
  </si>
  <si>
    <t>CABO DE COBRE FLEXÍVEL ISOLADO, 2,5 MM², ANTI-CHAMA 450/750 V, PARA CIRCUITOS TERMINAIS - FORNECIMENTO E INSTALAÇÃO. AF_03/2023</t>
  </si>
  <si>
    <t>13.3</t>
  </si>
  <si>
    <t>91924</t>
  </si>
  <si>
    <t>CABO DE COBRE FLEXÍVEL ISOLADO, 1,5 MM², ANTI-CHAMA 450/750 V, PARA CIRCUITOS TERMINAIS - FORNECIMENTO E INSTALAÇÃO. AF_03/2023</t>
  </si>
  <si>
    <t>13.4</t>
  </si>
  <si>
    <t>91934</t>
  </si>
  <si>
    <t>CABO DE COBRE FLEXÍVEL ISOLADO, 16 MM², ANTI-CHAMA 450/750 V, PARA CIRCUITOS TERMINAIS - FORNECIMENTO E INSTALAÇÃO. AF_03/2023</t>
  </si>
  <si>
    <t>13.5</t>
  </si>
  <si>
    <t>101888</t>
  </si>
  <si>
    <t>CABO DE COBRE ISOLADO, 25 MM², ANTI-CHAMA 450/750 V, INSTALADO EM ELETROCALHA OU PERFILADO - FORNECIMENTO E INSTALAÇÃO. AF_07/2025</t>
  </si>
  <si>
    <t>13.6</t>
  </si>
  <si>
    <t>101563</t>
  </si>
  <si>
    <t>CABO DE COBRE FLEXÍVEL ISOLADO, 35 MM², 0,6/1,0 KV, PARA REDE AÉREA DE DISTRIBUIÇÃO DE ENERGIA ELÉTRICA DE BAIXA TENSÃO - FORNECIMENTO E INSTALAÇÃO. AF_07/2020</t>
  </si>
  <si>
    <t>13.7</t>
  </si>
  <si>
    <t>106027</t>
  </si>
  <si>
    <t>DISPOSITIVO DPS 20KA-175V OU 275V - FORNECIMENTO E INSTALAÇÃO. AF_07/2025</t>
  </si>
  <si>
    <t>13.8</t>
  </si>
  <si>
    <t>CP-71.05.09U-PMSLM</t>
  </si>
  <si>
    <t>FORNECIMENTO E INSTALAÇÃO DE DISJUNTOR DIFERENCIAL TETRAPOLAR DR-(63A), 30MA (FONTE: COMPESA - PE - 71.05.09U)</t>
  </si>
  <si>
    <t>13.9</t>
  </si>
  <si>
    <t>CP-71.05.10U-PMSLM</t>
  </si>
  <si>
    <t>FORNECIMENTO E INSTALAÇÃO DE DISJUNTOR DIFERENCIAL TETRAPOLAR DR-(80A), 30MA (FONTE: COMPESA - PE - 71.05.10U)</t>
  </si>
  <si>
    <t>13.10</t>
  </si>
  <si>
    <t>CP-S09687-31263129 - PMSLM</t>
  </si>
  <si>
    <t>DISJUNTOR TERMOMAGNÉTICO TRIPOLAR 63 A COM CAIXA MOLDADA 10 KA (ORSE: S09687)</t>
  </si>
  <si>
    <t>13.11</t>
  </si>
  <si>
    <t>CP-S09005-15023098 - PMSLM</t>
  </si>
  <si>
    <t>DISJUNTOR TRIPOLAR 80 A COM CAIXA MOLDADA 10 KA (ORSE: S09005)</t>
  </si>
  <si>
    <t>13.12</t>
  </si>
  <si>
    <t>CP-S13457-08516175 - PMSLM</t>
  </si>
  <si>
    <t>DISJUNTOR TRIPOLAR 80 A, PADRÃO DIN ( LINHA BRANCA ), CURVA DE DISPARO C, CORRENTE DE INTERRUPÇÃO 10KA, REF.: SIEMENS 5SX1 OU SIMILAR. (ORSE: S13457)</t>
  </si>
  <si>
    <t>13.13</t>
  </si>
  <si>
    <t>CP-S08911-06875353 - PMSLM</t>
  </si>
  <si>
    <t>DISJUNTOR TRIPOLAR 100 A, COM CAIXA MOLDADA, CORRENTE INTERRUPÇÃO 20KA (ORSE: S08911)</t>
  </si>
  <si>
    <t>13.14</t>
  </si>
  <si>
    <t>93656</t>
  </si>
  <si>
    <t>DISJUNTOR MONOPOLAR TIPO DIN, CORRENTE NOMINAL DE 25A - FORNECIMENTO E INSTALAÇÃO. AF_07/2025</t>
  </si>
  <si>
    <t>13.15</t>
  </si>
  <si>
    <t>93655</t>
  </si>
  <si>
    <t>DISJUNTOR MONOPOLAR TIPO DIN, CORRENTE NOMINAL DE 20A - FORNECIMENTO E INSTALAÇÃO. AF_07/2025</t>
  </si>
  <si>
    <t>13.16</t>
  </si>
  <si>
    <t>CP-S13817-80366540 - PMSLM</t>
  </si>
  <si>
    <t>DISJUNTOR MONOPOLAR 16 A, PADRÃO DIN (LINHA BRANCA), CURVA DE DISPARO C, CORRENTE DE INTERRUPÇÃO 3KA (ORSE: S13817)</t>
  </si>
  <si>
    <t>13.17</t>
  </si>
  <si>
    <t>93653</t>
  </si>
  <si>
    <t>DISJUNTOR MONOPOLAR TIPO DIN, CORRENTE NOMINAL DE 10A - FORNECIMENTO E INSTALAÇÃO. AF_07/2025</t>
  </si>
  <si>
    <t>13.18</t>
  </si>
  <si>
    <t>CP-104750-PMSLM</t>
  </si>
  <si>
    <t>CONECTOR GRAMPO METÁLICO TIPO U, PARA HASTE DE ATERRAMENTO DE 5/8'' E CABOS DE 10 A 25 MM2 - FORNECIMENTO E INSTALAÇÃO. AF_08/2023 (FONTE: SINAPI - PE - 104750)</t>
  </si>
  <si>
    <t>13.19</t>
  </si>
  <si>
    <t>98111</t>
  </si>
  <si>
    <t>CAIXA DE INSPEÇÃO PARA ATERRAMENTO, CIRCULAR, EM POLIETILENO, DIÂMETRO INTERNO = 0,3 M. AF_12/2020</t>
  </si>
  <si>
    <t>13.20</t>
  </si>
  <si>
    <t>96985</t>
  </si>
  <si>
    <t>HASTE DE ATERRAMENTO, DIÂMETRO 5/8", COM 3 METROS - FORNECIMENTO E INSTALAÇÃO. AF_08/2023</t>
  </si>
  <si>
    <t>13.21</t>
  </si>
  <si>
    <t>101946</t>
  </si>
  <si>
    <t>QUADRO DE MEDIÇÃO GERAL DE ENERGIA PARA 1 MEDIDOR DE SOBREPOR - FORNECIMENTO E INSTALAÇÃO. AF_07/2025</t>
  </si>
  <si>
    <t>13.22</t>
  </si>
  <si>
    <t>101879</t>
  </si>
  <si>
    <t>QUADRO DE DISTRIBUIÇÃO DE ENERGIA EM CHAPA DE AÇO GALVANIZADO, DE EMBUTIR, COM BARRAMENTO TRIFÁSICO, PARA 24 DISJUNTORES DIN 100A - FORNECIMENTO E INSTALAÇÃO. AF_07/2025</t>
  </si>
  <si>
    <t>13.23</t>
  </si>
  <si>
    <t>101881</t>
  </si>
  <si>
    <t>QUADRO DE DISTRIBUIÇÃO DE ENERGIA EM CHAPA DE AÇO GALVANIZADO, DE EMBUTIR, COM BARRAMENTO TRIFÁSICO, PARA 40 DISJUNTORES DIN 100A - FORNECIMENTO E INSTALAÇÃO. AF_07/2025</t>
  </si>
  <si>
    <t>13.24</t>
  </si>
  <si>
    <t>COMP-13881269 - PMSLM</t>
  </si>
  <si>
    <t>CAIXA DE INSPEÇÃO 0,30 X 0,30 X 0,40M (ORSE: S04429)</t>
  </si>
  <si>
    <t>13.25</t>
  </si>
  <si>
    <t>97668</t>
  </si>
  <si>
    <t>ELETRODUTO FLEXÍVEL CORRUGADO, PEAD, DN 63 (2"), PARA REDE ENTERRADA DE DISTRIBUIÇÃO DE ENERGIA ELÉTRICA - FORNECIMENTO E INSTALAÇÃO. AF_12/2021</t>
  </si>
  <si>
    <t>13.26</t>
  </si>
  <si>
    <t>97667</t>
  </si>
  <si>
    <t>ELETRODUTO FLEXÍVEL CORRUGADO, PEAD, DN 50 (1 1/2"), PARA REDE ENTERRADA DE DISTRIBUIÇÃO DE ENERGIA ELÉTRICA - FORNECIMENTO E INSTALAÇÃO. AF_12/2021</t>
  </si>
  <si>
    <t>13.27</t>
  </si>
  <si>
    <t>91834</t>
  </si>
  <si>
    <t>ELETRODUTO FLEXÍVEL CORRUGADO, PVC, DN 25 MM (3/4"), PARA CIRCUITOS TERMINAIS, INSTALADO EM FORRO - FORNECIMENTO E INSTALAÇÃO. AF_03/2023</t>
  </si>
  <si>
    <t>13.28</t>
  </si>
  <si>
    <t>91854</t>
  </si>
  <si>
    <t>ELETRODUTO FLEXÍVEL CORRUGADO, PVC, DN 25 MM (3/4"), PARA CIRCUITOS TERMINAIS, INSTALADO EM PAREDE - FORNECIMENTO E INSTALAÇÃO. AF_03/2023</t>
  </si>
  <si>
    <t>13.29</t>
  </si>
  <si>
    <t>CP-S13148-PMSLM</t>
  </si>
  <si>
    <t>REFLETOR SLIM LED 100W DE POTÊNCIA, BRANCO FRIO, 6500K, AUTOVOLT, MARCA G-LIGHT OU SIMILAR</t>
  </si>
  <si>
    <t>13.30</t>
  </si>
  <si>
    <t>103782</t>
  </si>
  <si>
    <t>LUMINÁRIA TIPO PLAFON CIRCULAR, DE SOBREPOR, COM LED DE 12/13 W - FORNECIMENTO E INSTALAÇÃO. AF_09/2024</t>
  </si>
  <si>
    <t>13.31</t>
  </si>
  <si>
    <t>CP-S11952-04290953 - PMSLM</t>
  </si>
  <si>
    <t>LUMINÁRIA DE EMBUTIR LAR T8 LED COM REFLETOR COM ALETAS, 2X18W DA ALADIN FE 209/232 AL OU SIMILAR COM LÂMPADAS E REATOR BIVOLT (ORSE: S11952)</t>
  </si>
  <si>
    <t>13.32</t>
  </si>
  <si>
    <t>90456</t>
  </si>
  <si>
    <t>QUEBRA EM ALVENARIA PARA INSTALAÇÃO DE CAIXA DE TOMADA (4X4 OU 4X2). AF_09/2023</t>
  </si>
  <si>
    <t>13.33</t>
  </si>
  <si>
    <t>92000</t>
  </si>
  <si>
    <t>TOMADA BAIXA DE EMBUTIR (1 MÓDULO), 2P+T 10 A, INCLUINDO SUPORTE E PLACA - FORNECIMENTO E INSTALAÇÃO. AF_03/2023</t>
  </si>
  <si>
    <t>13.34</t>
  </si>
  <si>
    <t>91996</t>
  </si>
  <si>
    <t>TOMADA MÉDIA DE EMBUTIR (1 MÓDULO), 2P+T 10 A, INCLUINDO SUPORTE E PLACA - FORNECIMENTO E INSTALAÇÃO. AF_03/2023</t>
  </si>
  <si>
    <t>13.35</t>
  </si>
  <si>
    <t>91992</t>
  </si>
  <si>
    <t>TOMADA ALTA DE EMBUTIR (1 MÓDULO), 2P+T 10 A, INCLUINDO SUPORTE E PLACA - FORNECIMENTO E INSTALAÇÃO. AF_03/2023</t>
  </si>
  <si>
    <t>13.36</t>
  </si>
  <si>
    <t>91993</t>
  </si>
  <si>
    <t>TOMADA ALTA DE EMBUTIR (1 MÓDULO), 2P+T 20 A, INCLUINDO SUPORTE E PLACA - FORNECIMENTO E INSTALAÇÃO. AF_03/2023</t>
  </si>
  <si>
    <t>13.37</t>
  </si>
  <si>
    <t>92008</t>
  </si>
  <si>
    <t>TOMADA BAIXA DE EMBUTIR (2 MÓDULOS), 2P+T 10 A, INCLUINDO SUPORTE E PLACA - FORNECIMENTO E INSTALAÇÃO. AF_03/2023</t>
  </si>
  <si>
    <t>13.38</t>
  </si>
  <si>
    <t>92004</t>
  </si>
  <si>
    <t>TOMADA MÉDIA DE EMBUTIR (2 MÓDULOS), 2P+T 10 A, INCLUINDO SUPORTE E PLACA - FORNECIMENTO E INSTALAÇÃO. AF_03/2023</t>
  </si>
  <si>
    <t>13.39</t>
  </si>
  <si>
    <t>91953</t>
  </si>
  <si>
    <t>INTERRUPTOR SIMPLES (1 MÓDULO), 10A/250V, INCLUINDO SUPORTE E PLACA - FORNECIMENTO E INSTALAÇÃO. AF_03/2023</t>
  </si>
  <si>
    <t>13.40</t>
  </si>
  <si>
    <t>91959</t>
  </si>
  <si>
    <t>INTERRUPTOR SIMPLES (2 MÓDULOS), 10A/250V, INCLUINDO SUPORTE E PLACA - FORNECIMENTO E INSTALAÇÃO. AF_03/2023</t>
  </si>
  <si>
    <t>13.41</t>
  </si>
  <si>
    <t>91967</t>
  </si>
  <si>
    <t>INTERRUPTOR SIMPLES (3 MÓDULOS), 10A/250V, INCLUINDO SUPORTE E PLACA - FORNECIMENTO E INSTALAÇÃO. AF_03/2023</t>
  </si>
  <si>
    <t>13.42</t>
  </si>
  <si>
    <t>91939</t>
  </si>
  <si>
    <t>CAIXA RETANGULAR 4" X 2" ALTA (2,00 M DO PISO), PVC, INSTALADA EM PAREDE - FORNECIMENTO E INSTALAÇÃO. AF_03/2023</t>
  </si>
  <si>
    <t>13.43</t>
  </si>
  <si>
    <t>91936</t>
  </si>
  <si>
    <t>CAIXA OCTOGONAL 4" X 4", PVC, INSTALADA EM LAJE - FORNECIMENTO E INSTALAÇÃO. AF_03/2023</t>
  </si>
  <si>
    <t>13.44</t>
  </si>
  <si>
    <t>97599</t>
  </si>
  <si>
    <t>LUMINÁRIA DE EMERGÊNCIA, COM 30 LÂMPADAS LED DE 2 W, SEM REATOR - FORNECIMENTO E INSTALAÇÃO. AF_09/2024</t>
  </si>
  <si>
    <t>14</t>
  </si>
  <si>
    <t>PINTURA</t>
  </si>
  <si>
    <t>14.1</t>
  </si>
  <si>
    <t>88415</t>
  </si>
  <si>
    <t>APLICAÇÃO MANUAL DE FUNDO SELADOR ACRÍLICO EM PAREDES EXTERNAS DE CASAS. AF_03/2024</t>
  </si>
  <si>
    <t>14.2</t>
  </si>
  <si>
    <t>96135</t>
  </si>
  <si>
    <t>APLICAÇÃO MANUAL DE MASSA ACRÍLICA EM PAREDES EXTERNAS DE CASAS, DUAS DEMÃOS. AF_03/2024</t>
  </si>
  <si>
    <t>14.3</t>
  </si>
  <si>
    <t>88485</t>
  </si>
  <si>
    <t>FUNDO SELADOR ACRÍLICO, APLICAÇÃO MANUAL EM PAREDE, UMA DEMÃO. AF_04/2023</t>
  </si>
  <si>
    <t>14.4</t>
  </si>
  <si>
    <t>88497</t>
  </si>
  <si>
    <t>EMASSAMENTO COM MASSA LÁTEX, APLICAÇÃO EM PAREDE, DUAS DEMÃOS, LIXAMENTO MANUAL. AF_04/2023</t>
  </si>
  <si>
    <t>14.5</t>
  </si>
  <si>
    <t>88489</t>
  </si>
  <si>
    <t>PINTURA LÁTEX ACRÍLICA PREMIUM, APLICAÇÃO MANUAL EM PAREDES, DUAS DEMÃOS. AF_04/2023</t>
  </si>
  <si>
    <t>14.6</t>
  </si>
  <si>
    <t>CP-88489-73812674 - PMSLM</t>
  </si>
  <si>
    <t>PINTURA ARTÍSTICA COM TINTA LÁTEX ACRÍLICA PREMIUM, APLICAÇÃO MANUAL EM PAREDES, DUAS DEMÃOS. AF_04/2023 (REF: SINAPI 88489)</t>
  </si>
  <si>
    <t>15</t>
  </si>
  <si>
    <t>REVESTIMENTO CERÂMICO</t>
  </si>
  <si>
    <t>15.1</t>
  </si>
  <si>
    <t>87527</t>
  </si>
  <si>
    <t>EMBOÇO, EM ARGAMASSA TRAÇO 1:2:8, PREPARO MECÂNICO, APLICADO MANUALMENTE EM PAREDES INTERNAS DE AMBIENTES COM ÁREA MENOR QUE 5M², E =17,5MM, COM TALISCAS. AF_03/2024</t>
  </si>
  <si>
    <t>15.2</t>
  </si>
  <si>
    <t>87531</t>
  </si>
  <si>
    <t>EMBOÇO, EM ARGAMASSA TRAÇO 1:2:8, PREPARO MECÂNICO, APLICADO MANUALMENTE EM PAREDES INTERNAS DE AMBIENTES COM ÁREA ENTRE 5M² E 10M², E = 17,5MM, COM TALISCAS. AF_03/2024</t>
  </si>
  <si>
    <t>15.3</t>
  </si>
  <si>
    <t>87535</t>
  </si>
  <si>
    <t>EMBOÇO, EM ARGAMASSA TRAÇO 1:2:8, PREPARO MECÂNICO, APLICADO MANUALMENTE EM PAREDES INTERNAS DE AMBIENTES COM ÁREA MAIOR QUE 10M², E = 17,5MM, COM TALISCAS. AF_03/2024</t>
  </si>
  <si>
    <t>15.4</t>
  </si>
  <si>
    <t>CP-S07604-85963238 - PMSLM</t>
  </si>
  <si>
    <t>REVESTIMENTO CERÂMICO PARA PAREDE, 10 X 10 CM, TECNOGRES, LINHA BRILHANTE, REF. BR10060 OU SIMILAR, APLICADO COM ARGAMASSA INDUSTRIALIZADA AC-III, REJUNTADO, EXCLUSIVE REGULARIZAÇÃO DE BASE OU EMBOÇO - REV 04 (ORSE: S07604)</t>
  </si>
  <si>
    <t>15.5</t>
  </si>
  <si>
    <t>104612</t>
  </si>
  <si>
    <t>REVESTIMENTO CERÂMICO PARA PAREDES INTERNAS COM PLACAS TIPO ESMALTADA DE DIMENSÕES 60X60 CM APLICADAS A MEIA ALTURA DAS PAREDES. AF_02/2023_PE</t>
  </si>
  <si>
    <t>15.6</t>
  </si>
  <si>
    <t>104611</t>
  </si>
  <si>
    <t>REVESTIMENTO CERÂMICO PARA PAREDES INTERNAS COM PLACAS TIPO ESMALTADA DE DIMENSÕES 60X60 CM APLICADAS NA ALTURA INTEIRA DAS PAREDES. AF_02/2023_PE</t>
  </si>
  <si>
    <t>16</t>
  </si>
  <si>
    <t>PISO</t>
  </si>
  <si>
    <t>16.1</t>
  </si>
  <si>
    <t>87622</t>
  </si>
  <si>
    <t>CONTRAPISO EM ARGAMASSA TRAÇO 1:4 (CIMENTO E AREIA), PREPARO MANUAL, APLICADO EM ÁREAS SECAS SOBRE LAJE, ADERIDO, ACABAMENTO NÃO REFORÇADO, ESPESSURA 2CM. AF_07/2021</t>
  </si>
  <si>
    <t>16.2</t>
  </si>
  <si>
    <t>95240</t>
  </si>
  <si>
    <t>LASTRO DE CONCRETO MAGRO, APLICADO EM PISOS, LAJES SOBRE SOLO OU RADIERS, ESPESSURA DE 3 CM. AF_01/2024</t>
  </si>
  <si>
    <t>16.3</t>
  </si>
  <si>
    <t>98555</t>
  </si>
  <si>
    <t>IMPERMEABILIZAÇÃO DE SUPERFÍCIE COM ARGAMASSA POLIMÉRICA / MEMBRANA ACRÍLICA, 3 DEMÃOS. AF_09/2023</t>
  </si>
  <si>
    <t>16.4</t>
  </si>
  <si>
    <t>87255</t>
  </si>
  <si>
    <t>REVESTIMENTO CERÂMICO PARA PISO COM PLACAS TIPO ESMALTADA DE DIMENSÕES 60X60 CM APLICADA EM AMBIENTES DE ÁREA MENOR QUE 5 M2. AF_02/2023_PE</t>
  </si>
  <si>
    <t>16.5</t>
  </si>
  <si>
    <t>87257</t>
  </si>
  <si>
    <t>REVESTIMENTO CERÂMICO PARA PISO COM PLACAS TIPO ESMALTADA DE DIMENSÕES 60X60 CM APLICADA EM AMBIENTES DE ÁREA MAIOR QUE 10 M2. AF_02/2023_PE</t>
  </si>
  <si>
    <t>16.6</t>
  </si>
  <si>
    <t>98689</t>
  </si>
  <si>
    <t>SOLEIRA EM GRANITO, LARGURA 15 CM, ESPESSURA 2,0 CM. AF_09/2020</t>
  </si>
  <si>
    <t>16.7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</si>
  <si>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</si>
  <si>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</si>
  <si>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16.8</t>
  </si>
  <si>
    <t>COMP-87909659 - PMSLM</t>
  </si>
  <si>
    <t>RESINA ACRÍLICA PARA PISO GRANILITE (REF:SIURB 13.080.070 (E))</t>
  </si>
  <si>
    <t>16.9</t>
  </si>
  <si>
    <t>CP-S13524-88780818 - PMSLM</t>
  </si>
  <si>
    <t>DECK EM MADEIRA, ESPESSURA = 2, LARGURA = 8,5, (COMPRIMENTO DIVERSOS) EM EUCALÍPTO TRATADO, ESPÉCIE SALIGNA, GRANDIS OU SIMILAR (ORSE: S13524)</t>
  </si>
  <si>
    <t>16.10</t>
  </si>
  <si>
    <t>92397</t>
  </si>
  <si>
    <t>EXECUÇÃO DE PAVIMENTO EM PISO INTERTRAVADO, COM BLOCO RETANGULAR COR NATURAL DE 20 X 10 CM, ESPESSURA 6 CM. AF_10/2022</t>
  </si>
  <si>
    <t>16.11</t>
  </si>
  <si>
    <t>101094</t>
  </si>
  <si>
    <t>PISO PODOTÁTIL DE ALERTA OU DIRECIONAL, DE BORRACHA, ASSENTADO SOBRE ARGAMASSA. AF_05/2020</t>
  </si>
  <si>
    <t>17</t>
  </si>
  <si>
    <t>FORRO</t>
  </si>
  <si>
    <t>17.1</t>
  </si>
  <si>
    <t>96116</t>
  </si>
  <si>
    <t>FORRO EM RÉGUAS DE PVC, FRISADO, PARA AMBIENTES COMERCIAIS, INCLUSIVE ESTRUTURA BIDIRECIONAL DE FIXAÇÃO. AF_08/2023_PS</t>
  </si>
  <si>
    <t>18</t>
  </si>
  <si>
    <t>SERVIÇOS FINAIS</t>
  </si>
  <si>
    <t>18.1</t>
  </si>
  <si>
    <t>99821</t>
  </si>
  <si>
    <t>LIMPEZA DE JANELA DE VIDRO COM CAIXILHO EM AÇO/ALUMÍNIO/PVC. AF_04/2019</t>
  </si>
  <si>
    <t>18.2</t>
  </si>
  <si>
    <t>99819</t>
  </si>
  <si>
    <t>LIMPEZA DE BANCADA DE PEDRA (MÁRMORE OU GRANITO). AF_04/2019</t>
  </si>
  <si>
    <t>18.3</t>
  </si>
  <si>
    <t>99818</t>
  </si>
  <si>
    <t>LIMPEZA DE BACIA SANITÁRIA, BIDÊ OU MICTÓRIO EM LOUÇA, INCLUSIVE METAIS CORRESPONDENTES. AF_04/2019</t>
  </si>
  <si>
    <t>18.4</t>
  </si>
  <si>
    <t>99803</t>
  </si>
  <si>
    <t>LIMPEZA DE PISO CERÂMICO OU PORCELANATO COM PANO ÚMIDO. AF_04/2019</t>
  </si>
  <si>
    <t>VALOR TOTAL:</t>
  </si>
  <si>
    <t>Um Milhão Sete Mil Quatrocentos e Noventa e Seis reais e Trinta e Nove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</si>
</sst>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5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164" fontId="1" fillId="5" borderId="2" xfId="0" applyNumberFormat="1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>
      <alignment horizontal="right" vertical="center" wrapText="1"/>
    </xf>
    <xf numFmtId="164" fontId="2" fillId="9" borderId="2" xfId="0" applyNumberFormat="1" applyFont="1" applyFill="1" applyBorder="1" applyAlignment="1">
      <alignment horizontal="right" vertical="center" wrapText="1"/>
    </xf>
    <xf numFmtId="0" fontId="0" fillId="10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right" vertical="center" wrapText="1"/>
    </xf>
    <xf numFmtId="0" fontId="4" fillId="1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36380673" name="Picture">
          <a:extLst>
            <a:ext uri="{FF2B5EF4-FFF2-40B4-BE49-F238E27FC236}">
              <a16:creationId xmlns:a16="http://schemas.microsoft.com/office/drawing/2014/main" id="{00000000-0008-0000-0000-00000101210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79"/>
  <sheetViews>
    <sheetView tabSelected="1" workbookViewId="0">
      <selection sqref="A1:J1"/>
    </sheetView>
  </sheetViews>
  <sheetFormatPr defaultRowHeight="15" x14ac:dyDescent="0.25"/>
  <cols>
    <col min="1" max="1" width="7.42578125" customWidth="1"/>
    <col min="2" max="2" width="10.85546875" customWidth="1"/>
    <col min="3" max="3" width="10" customWidth="1"/>
    <col min="4" max="4" width="47.85546875" bestFit="1"/>
    <col min="5" max="5" width="7.42578125" customWidth="1"/>
    <col min="6" max="10" width="10" customWidth="1"/>
  </cols>
  <sheetData>
    <row r="1" spans="1:10" ht="159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21.9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20.100000000000001" customHeight="1" x14ac:dyDescent="0.25">
      <c r="A3" s="2" t="s">
        <v>10</v>
      </c>
      <c r="B3" s="10" t="s">
        <v>11</v>
      </c>
      <c r="C3" s="10"/>
      <c r="D3" s="10"/>
      <c r="E3" s="10"/>
      <c r="F3" s="10"/>
      <c r="G3" s="10">
        <f>TRUNC(F4*G4,2)+TRUNC(F5*G5,2)</f>
        <v>36969.600000000006</v>
      </c>
      <c r="H3" s="10"/>
      <c r="I3" s="10"/>
      <c r="J3" s="3">
        <f>TRUNC(SUM(J4:J5),2)</f>
        <v>45145.599999999999</v>
      </c>
    </row>
    <row r="4" spans="1:10" x14ac:dyDescent="0.25">
      <c r="A4" s="4" t="s">
        <v>12</v>
      </c>
      <c r="B4" s="5" t="s">
        <v>13</v>
      </c>
      <c r="C4" s="5" t="s">
        <v>14</v>
      </c>
      <c r="D4" s="4" t="s">
        <v>15</v>
      </c>
      <c r="E4" s="5" t="s">
        <v>16</v>
      </c>
      <c r="F4" s="6">
        <v>64</v>
      </c>
      <c r="G4" s="7">
        <v>129.55000000000001</v>
      </c>
      <c r="H4" s="6">
        <v>22.12</v>
      </c>
      <c r="I4" s="7">
        <f>TRUNC(G4 * TRUNC(1 + (H4/100),4),2)</f>
        <v>158.19999999999999</v>
      </c>
      <c r="J4" s="7">
        <f>TRUNC(TRUNC(F4,2)*TRUNC(I4,2),2)</f>
        <v>10124.799999999999</v>
      </c>
    </row>
    <row r="5" spans="1:10" x14ac:dyDescent="0.25">
      <c r="A5" s="4" t="s">
        <v>17</v>
      </c>
      <c r="B5" s="5" t="s">
        <v>18</v>
      </c>
      <c r="C5" s="5" t="s">
        <v>14</v>
      </c>
      <c r="D5" s="4" t="s">
        <v>19</v>
      </c>
      <c r="E5" s="5" t="s">
        <v>16</v>
      </c>
      <c r="F5" s="6">
        <v>640</v>
      </c>
      <c r="G5" s="7">
        <v>44.81</v>
      </c>
      <c r="H5" s="6">
        <v>22.12</v>
      </c>
      <c r="I5" s="7">
        <f>TRUNC(G5 * TRUNC(1 + (H5/100),4),2)</f>
        <v>54.72</v>
      </c>
      <c r="J5" s="7">
        <f>TRUNC(TRUNC(F5,2)*TRUNC(I5,2),2)</f>
        <v>35020.800000000003</v>
      </c>
    </row>
    <row r="6" spans="1:10" ht="20.100000000000001" customHeight="1" x14ac:dyDescent="0.25">
      <c r="A6" s="2" t="s">
        <v>20</v>
      </c>
      <c r="B6" s="10" t="s">
        <v>21</v>
      </c>
      <c r="C6" s="10"/>
      <c r="D6" s="10"/>
      <c r="E6" s="10"/>
      <c r="F6" s="10"/>
      <c r="G6" s="10">
        <f>TRUNC(F7*G7,2)+TRUNC(F8*G8,2)</f>
        <v>8862.2999999999993</v>
      </c>
      <c r="H6" s="10"/>
      <c r="I6" s="10"/>
      <c r="J6" s="3">
        <f>TRUNC(SUM(J7:J8),2)</f>
        <v>10822.19</v>
      </c>
    </row>
    <row r="7" spans="1:10" ht="16.5" x14ac:dyDescent="0.25">
      <c r="A7" s="4" t="s">
        <v>22</v>
      </c>
      <c r="B7" s="5" t="s">
        <v>23</v>
      </c>
      <c r="C7" s="5" t="s">
        <v>14</v>
      </c>
      <c r="D7" s="4" t="s">
        <v>24</v>
      </c>
      <c r="E7" s="5" t="s">
        <v>25</v>
      </c>
      <c r="F7" s="6">
        <v>6</v>
      </c>
      <c r="G7" s="7">
        <v>468.16</v>
      </c>
      <c r="H7" s="6">
        <v>22.12</v>
      </c>
      <c r="I7" s="7">
        <f>TRUNC(G7 * TRUNC(1 + (H7/100),4),2)</f>
        <v>571.71</v>
      </c>
      <c r="J7" s="7">
        <f>TRUNC(TRUNC(F7,2)*TRUNC(I7,2),2)</f>
        <v>3430.26</v>
      </c>
    </row>
    <row r="8" spans="1:10" x14ac:dyDescent="0.25">
      <c r="A8" s="4" t="s">
        <v>26</v>
      </c>
      <c r="B8" s="5" t="s">
        <v>27</v>
      </c>
      <c r="C8" s="5" t="s">
        <v>14</v>
      </c>
      <c r="D8" s="4" t="s">
        <v>28</v>
      </c>
      <c r="E8" s="5" t="s">
        <v>25</v>
      </c>
      <c r="F8" s="6">
        <v>63.26</v>
      </c>
      <c r="G8" s="7">
        <v>95.69</v>
      </c>
      <c r="H8" s="6">
        <v>22.12</v>
      </c>
      <c r="I8" s="7">
        <f>TRUNC(G8 * TRUNC(1 + (H8/100),4),2)</f>
        <v>116.85</v>
      </c>
      <c r="J8" s="7">
        <f>TRUNC(TRUNC(F8,2)*TRUNC(I8,2),2)</f>
        <v>7391.93</v>
      </c>
    </row>
    <row r="9" spans="1:10" ht="20.100000000000001" customHeight="1" x14ac:dyDescent="0.25">
      <c r="A9" s="2" t="s">
        <v>29</v>
      </c>
      <c r="B9" s="10" t="s">
        <v>30</v>
      </c>
      <c r="C9" s="10"/>
      <c r="D9" s="10"/>
      <c r="E9" s="10"/>
      <c r="F9" s="10"/>
      <c r="G9" s="10">
        <f>TRUNC(F10*G10,2)+TRUNC(F11*G11,2)+TRUNC(F12*G12,2)+TRUNC(F13*G13,2)+TRUNC(F14*G14,2)+TRUNC(F15*G15,2)+TRUNC(F16*G16,2)+TRUNC(F17*G17,2)+TRUNC(F18*G18,2)+TRUNC(F19*G19,2)+TRUNC(F20*G20,2)+TRUNC(F21*G21,2)+TRUNC(F22*G22,2)+TRUNC(F23*G23,2)+TRUNC(F24*G24,2)+TRUNC(F25*G25,2)+TRUNC(F26*G26,2)+TRUNC(F27*G27,2)</f>
        <v>8428.9500000000007</v>
      </c>
      <c r="H9" s="10"/>
      <c r="I9" s="10"/>
      <c r="J9" s="3">
        <f>TRUNC(SUM(J10:J27),2)</f>
        <v>10285.19</v>
      </c>
    </row>
    <row r="10" spans="1:10" ht="16.5" x14ac:dyDescent="0.25">
      <c r="A10" s="4" t="s">
        <v>31</v>
      </c>
      <c r="B10" s="5" t="s">
        <v>32</v>
      </c>
      <c r="C10" s="5" t="s">
        <v>14</v>
      </c>
      <c r="D10" s="4" t="s">
        <v>33</v>
      </c>
      <c r="E10" s="5" t="s">
        <v>25</v>
      </c>
      <c r="F10" s="6">
        <v>149.11000000000001</v>
      </c>
      <c r="G10" s="7">
        <v>8.5399999999999991</v>
      </c>
      <c r="H10" s="6">
        <v>22.12</v>
      </c>
      <c r="I10" s="7">
        <f t="shared" ref="I10:I27" si="0">TRUNC(G10 * TRUNC(1 + (H10/100),4),2)</f>
        <v>10.42</v>
      </c>
      <c r="J10" s="7">
        <f t="shared" ref="J10:J27" si="1">TRUNC(TRUNC(F10,2)*TRUNC(I10,2),2)</f>
        <v>1553.72</v>
      </c>
    </row>
    <row r="11" spans="1:10" ht="16.5" x14ac:dyDescent="0.25">
      <c r="A11" s="4" t="s">
        <v>34</v>
      </c>
      <c r="B11" s="5" t="s">
        <v>35</v>
      </c>
      <c r="C11" s="5" t="s">
        <v>14</v>
      </c>
      <c r="D11" s="4" t="s">
        <v>36</v>
      </c>
      <c r="E11" s="5" t="s">
        <v>25</v>
      </c>
      <c r="F11" s="6">
        <v>149.11000000000001</v>
      </c>
      <c r="G11" s="7">
        <v>3.95</v>
      </c>
      <c r="H11" s="6">
        <v>22.12</v>
      </c>
      <c r="I11" s="7">
        <f t="shared" si="0"/>
        <v>4.82</v>
      </c>
      <c r="J11" s="7">
        <f t="shared" si="1"/>
        <v>718.71</v>
      </c>
    </row>
    <row r="12" spans="1:10" ht="16.5" x14ac:dyDescent="0.25">
      <c r="A12" s="4" t="s">
        <v>37</v>
      </c>
      <c r="B12" s="5" t="s">
        <v>38</v>
      </c>
      <c r="C12" s="5" t="s">
        <v>14</v>
      </c>
      <c r="D12" s="4" t="s">
        <v>39</v>
      </c>
      <c r="E12" s="5" t="s">
        <v>40</v>
      </c>
      <c r="F12" s="6">
        <v>300</v>
      </c>
      <c r="G12" s="7">
        <v>0.43</v>
      </c>
      <c r="H12" s="6">
        <v>22.12</v>
      </c>
      <c r="I12" s="7">
        <f t="shared" si="0"/>
        <v>0.52</v>
      </c>
      <c r="J12" s="7">
        <f t="shared" si="1"/>
        <v>156</v>
      </c>
    </row>
    <row r="13" spans="1:10" ht="16.5" x14ac:dyDescent="0.25">
      <c r="A13" s="4" t="s">
        <v>41</v>
      </c>
      <c r="B13" s="5" t="s">
        <v>42</v>
      </c>
      <c r="C13" s="5" t="s">
        <v>14</v>
      </c>
      <c r="D13" s="4" t="s">
        <v>43</v>
      </c>
      <c r="E13" s="5" t="s">
        <v>40</v>
      </c>
      <c r="F13" s="6">
        <v>60</v>
      </c>
      <c r="G13" s="7">
        <v>0.6</v>
      </c>
      <c r="H13" s="6">
        <v>22.12</v>
      </c>
      <c r="I13" s="7">
        <f t="shared" si="0"/>
        <v>0.73</v>
      </c>
      <c r="J13" s="7">
        <f t="shared" si="1"/>
        <v>43.8</v>
      </c>
    </row>
    <row r="14" spans="1:10" ht="16.5" x14ac:dyDescent="0.25">
      <c r="A14" s="4" t="s">
        <v>44</v>
      </c>
      <c r="B14" s="5" t="s">
        <v>45</v>
      </c>
      <c r="C14" s="5" t="s">
        <v>14</v>
      </c>
      <c r="D14" s="4" t="s">
        <v>46</v>
      </c>
      <c r="E14" s="5" t="s">
        <v>47</v>
      </c>
      <c r="F14" s="6">
        <v>13</v>
      </c>
      <c r="G14" s="7">
        <v>0.73</v>
      </c>
      <c r="H14" s="6">
        <v>22.12</v>
      </c>
      <c r="I14" s="7">
        <f t="shared" si="0"/>
        <v>0.89</v>
      </c>
      <c r="J14" s="7">
        <f t="shared" si="1"/>
        <v>11.57</v>
      </c>
    </row>
    <row r="15" spans="1:10" ht="16.5" x14ac:dyDescent="0.25">
      <c r="A15" s="4" t="s">
        <v>48</v>
      </c>
      <c r="B15" s="5" t="s">
        <v>49</v>
      </c>
      <c r="C15" s="5" t="s">
        <v>14</v>
      </c>
      <c r="D15" s="4" t="s">
        <v>50</v>
      </c>
      <c r="E15" s="5" t="s">
        <v>47</v>
      </c>
      <c r="F15" s="6">
        <v>15</v>
      </c>
      <c r="G15" s="7">
        <v>2</v>
      </c>
      <c r="H15" s="6">
        <v>22.12</v>
      </c>
      <c r="I15" s="7">
        <f t="shared" si="0"/>
        <v>2.44</v>
      </c>
      <c r="J15" s="7">
        <f t="shared" si="1"/>
        <v>36.6</v>
      </c>
    </row>
    <row r="16" spans="1:10" ht="16.5" x14ac:dyDescent="0.25">
      <c r="A16" s="4" t="s">
        <v>51</v>
      </c>
      <c r="B16" s="5" t="s">
        <v>52</v>
      </c>
      <c r="C16" s="5" t="s">
        <v>14</v>
      </c>
      <c r="D16" s="4" t="s">
        <v>53</v>
      </c>
      <c r="E16" s="5" t="s">
        <v>47</v>
      </c>
      <c r="F16" s="6">
        <v>3</v>
      </c>
      <c r="G16" s="7">
        <v>14.07</v>
      </c>
      <c r="H16" s="6">
        <v>22.12</v>
      </c>
      <c r="I16" s="7">
        <f t="shared" si="0"/>
        <v>17.18</v>
      </c>
      <c r="J16" s="7">
        <f t="shared" si="1"/>
        <v>51.54</v>
      </c>
    </row>
    <row r="17" spans="1:10" ht="16.5" x14ac:dyDescent="0.25">
      <c r="A17" s="4" t="s">
        <v>54</v>
      </c>
      <c r="B17" s="5" t="s">
        <v>55</v>
      </c>
      <c r="C17" s="5" t="s">
        <v>14</v>
      </c>
      <c r="D17" s="4" t="s">
        <v>56</v>
      </c>
      <c r="E17" s="5" t="s">
        <v>40</v>
      </c>
      <c r="F17" s="6">
        <v>30</v>
      </c>
      <c r="G17" s="7">
        <v>0.56000000000000005</v>
      </c>
      <c r="H17" s="6">
        <v>22.12</v>
      </c>
      <c r="I17" s="7">
        <f t="shared" si="0"/>
        <v>0.68</v>
      </c>
      <c r="J17" s="7">
        <f t="shared" si="1"/>
        <v>20.399999999999999</v>
      </c>
    </row>
    <row r="18" spans="1:10" ht="16.5" x14ac:dyDescent="0.25">
      <c r="A18" s="4" t="s">
        <v>57</v>
      </c>
      <c r="B18" s="5" t="s">
        <v>58</v>
      </c>
      <c r="C18" s="5" t="s">
        <v>14</v>
      </c>
      <c r="D18" s="4" t="s">
        <v>59</v>
      </c>
      <c r="E18" s="5" t="s">
        <v>60</v>
      </c>
      <c r="F18" s="6">
        <v>22.35</v>
      </c>
      <c r="G18" s="7">
        <v>63.43</v>
      </c>
      <c r="H18" s="6">
        <v>22.12</v>
      </c>
      <c r="I18" s="7">
        <f t="shared" si="0"/>
        <v>77.459999999999994</v>
      </c>
      <c r="J18" s="7">
        <f t="shared" si="1"/>
        <v>1731.23</v>
      </c>
    </row>
    <row r="19" spans="1:10" ht="16.5" x14ac:dyDescent="0.25">
      <c r="A19" s="4" t="s">
        <v>61</v>
      </c>
      <c r="B19" s="5" t="s">
        <v>62</v>
      </c>
      <c r="C19" s="5" t="s">
        <v>14</v>
      </c>
      <c r="D19" s="4" t="s">
        <v>63</v>
      </c>
      <c r="E19" s="5" t="s">
        <v>25</v>
      </c>
      <c r="F19" s="6">
        <v>25.45</v>
      </c>
      <c r="G19" s="7">
        <v>2.06</v>
      </c>
      <c r="H19" s="6">
        <v>22.12</v>
      </c>
      <c r="I19" s="7">
        <f t="shared" si="0"/>
        <v>2.5099999999999998</v>
      </c>
      <c r="J19" s="7">
        <f t="shared" si="1"/>
        <v>63.87</v>
      </c>
    </row>
    <row r="20" spans="1:10" ht="16.5" x14ac:dyDescent="0.25">
      <c r="A20" s="4" t="s">
        <v>64</v>
      </c>
      <c r="B20" s="5" t="s">
        <v>65</v>
      </c>
      <c r="C20" s="5" t="s">
        <v>14</v>
      </c>
      <c r="D20" s="4" t="s">
        <v>66</v>
      </c>
      <c r="E20" s="5" t="s">
        <v>25</v>
      </c>
      <c r="F20" s="6">
        <v>4.5999999999999996</v>
      </c>
      <c r="G20" s="7">
        <v>27.47</v>
      </c>
      <c r="H20" s="6">
        <v>22.12</v>
      </c>
      <c r="I20" s="7">
        <f t="shared" si="0"/>
        <v>33.54</v>
      </c>
      <c r="J20" s="7">
        <f t="shared" si="1"/>
        <v>154.28</v>
      </c>
    </row>
    <row r="21" spans="1:10" ht="16.5" x14ac:dyDescent="0.25">
      <c r="A21" s="4" t="s">
        <v>67</v>
      </c>
      <c r="B21" s="5" t="s">
        <v>68</v>
      </c>
      <c r="C21" s="5" t="s">
        <v>14</v>
      </c>
      <c r="D21" s="4" t="s">
        <v>69</v>
      </c>
      <c r="E21" s="5" t="s">
        <v>25</v>
      </c>
      <c r="F21" s="6">
        <v>40</v>
      </c>
      <c r="G21" s="7">
        <v>6.15</v>
      </c>
      <c r="H21" s="6">
        <v>22.12</v>
      </c>
      <c r="I21" s="7">
        <f t="shared" si="0"/>
        <v>7.51</v>
      </c>
      <c r="J21" s="7">
        <f t="shared" si="1"/>
        <v>300.39999999999998</v>
      </c>
    </row>
    <row r="22" spans="1:10" ht="16.5" x14ac:dyDescent="0.25">
      <c r="A22" s="4" t="s">
        <v>70</v>
      </c>
      <c r="B22" s="5" t="s">
        <v>71</v>
      </c>
      <c r="C22" s="5" t="s">
        <v>14</v>
      </c>
      <c r="D22" s="4" t="s">
        <v>72</v>
      </c>
      <c r="E22" s="5" t="s">
        <v>60</v>
      </c>
      <c r="F22" s="6">
        <v>6.06</v>
      </c>
      <c r="G22" s="7">
        <v>83.33</v>
      </c>
      <c r="H22" s="6">
        <v>22.12</v>
      </c>
      <c r="I22" s="7">
        <f t="shared" si="0"/>
        <v>101.76</v>
      </c>
      <c r="J22" s="7">
        <f t="shared" si="1"/>
        <v>616.66</v>
      </c>
    </row>
    <row r="23" spans="1:10" ht="16.5" x14ac:dyDescent="0.25">
      <c r="A23" s="4" t="s">
        <v>73</v>
      </c>
      <c r="B23" s="5" t="s">
        <v>74</v>
      </c>
      <c r="C23" s="5" t="s">
        <v>14</v>
      </c>
      <c r="D23" s="4" t="s">
        <v>75</v>
      </c>
      <c r="E23" s="5" t="s">
        <v>60</v>
      </c>
      <c r="F23" s="6">
        <v>6.88</v>
      </c>
      <c r="G23" s="7">
        <v>223.24</v>
      </c>
      <c r="H23" s="6">
        <v>22.12</v>
      </c>
      <c r="I23" s="7">
        <f t="shared" si="0"/>
        <v>272.62</v>
      </c>
      <c r="J23" s="7">
        <f t="shared" si="1"/>
        <v>1875.62</v>
      </c>
    </row>
    <row r="24" spans="1:10" ht="16.5" x14ac:dyDescent="0.25">
      <c r="A24" s="4" t="s">
        <v>76</v>
      </c>
      <c r="B24" s="5" t="s">
        <v>77</v>
      </c>
      <c r="C24" s="5" t="s">
        <v>14</v>
      </c>
      <c r="D24" s="4" t="s">
        <v>78</v>
      </c>
      <c r="E24" s="5" t="s">
        <v>25</v>
      </c>
      <c r="F24" s="6">
        <v>109.97</v>
      </c>
      <c r="G24" s="7">
        <v>6.99</v>
      </c>
      <c r="H24" s="6">
        <v>22.12</v>
      </c>
      <c r="I24" s="7">
        <f t="shared" si="0"/>
        <v>8.5299999999999994</v>
      </c>
      <c r="J24" s="7">
        <f t="shared" si="1"/>
        <v>938.04</v>
      </c>
    </row>
    <row r="25" spans="1:10" ht="16.5" x14ac:dyDescent="0.25">
      <c r="A25" s="4" t="s">
        <v>79</v>
      </c>
      <c r="B25" s="5" t="s">
        <v>80</v>
      </c>
      <c r="C25" s="5" t="s">
        <v>14</v>
      </c>
      <c r="D25" s="4" t="s">
        <v>81</v>
      </c>
      <c r="E25" s="5" t="s">
        <v>25</v>
      </c>
      <c r="F25" s="6">
        <v>9.66</v>
      </c>
      <c r="G25" s="7">
        <v>10.64</v>
      </c>
      <c r="H25" s="6">
        <v>22.12</v>
      </c>
      <c r="I25" s="7">
        <f t="shared" si="0"/>
        <v>12.99</v>
      </c>
      <c r="J25" s="7">
        <f t="shared" si="1"/>
        <v>125.48</v>
      </c>
    </row>
    <row r="26" spans="1:10" ht="24.75" x14ac:dyDescent="0.25">
      <c r="A26" s="4" t="s">
        <v>82</v>
      </c>
      <c r="B26" s="5" t="s">
        <v>83</v>
      </c>
      <c r="C26" s="5" t="s">
        <v>84</v>
      </c>
      <c r="D26" s="4" t="s">
        <v>85</v>
      </c>
      <c r="E26" s="5" t="s">
        <v>60</v>
      </c>
      <c r="F26" s="6">
        <v>51.18</v>
      </c>
      <c r="G26" s="7">
        <v>5.54</v>
      </c>
      <c r="H26" s="6">
        <v>22.12</v>
      </c>
      <c r="I26" s="7">
        <f t="shared" si="0"/>
        <v>6.76</v>
      </c>
      <c r="J26" s="7">
        <f t="shared" si="1"/>
        <v>345.97</v>
      </c>
    </row>
    <row r="27" spans="1:10" ht="16.5" x14ac:dyDescent="0.25">
      <c r="A27" s="4" t="s">
        <v>86</v>
      </c>
      <c r="B27" s="5" t="s">
        <v>87</v>
      </c>
      <c r="C27" s="5" t="s">
        <v>14</v>
      </c>
      <c r="D27" s="4" t="s">
        <v>88</v>
      </c>
      <c r="E27" s="5" t="s">
        <v>89</v>
      </c>
      <c r="F27" s="6">
        <v>512.05999999999995</v>
      </c>
      <c r="G27" s="7">
        <v>2.4700000000000002</v>
      </c>
      <c r="H27" s="6">
        <v>22.12</v>
      </c>
      <c r="I27" s="7">
        <f t="shared" si="0"/>
        <v>3.01</v>
      </c>
      <c r="J27" s="7">
        <f t="shared" si="1"/>
        <v>1541.3</v>
      </c>
    </row>
    <row r="28" spans="1:10" ht="20.100000000000001" customHeight="1" x14ac:dyDescent="0.25">
      <c r="A28" s="2" t="s">
        <v>90</v>
      </c>
      <c r="B28" s="10" t="s">
        <v>91</v>
      </c>
      <c r="C28" s="10"/>
      <c r="D28" s="10"/>
      <c r="E28" s="10"/>
      <c r="F28" s="10"/>
      <c r="G28" s="10">
        <f>TRUNC(F29*G29,2)+TRUNC(F30*G30,2)+TRUNC(F31*G31,2)+TRUNC(F32*G32,2)+TRUNC(F33*G33,2)+TRUNC(F34*G34,2)+TRUNC(F35*G35,2)+TRUNC(F36*G36,2)+TRUNC(F37*G37,2)+TRUNC(F38*G38,2)+TRUNC(F39*G39,2)+TRUNC(F40*G40,2)+TRUNC(F41*G41,2)+TRUNC(F42*G42,2)</f>
        <v>27223.84</v>
      </c>
      <c r="H28" s="10"/>
      <c r="I28" s="10"/>
      <c r="J28" s="3">
        <f>TRUNC(SUM(J29:J42),2)</f>
        <v>33243.51</v>
      </c>
    </row>
    <row r="29" spans="1:10" ht="16.5" x14ac:dyDescent="0.25">
      <c r="A29" s="4" t="s">
        <v>92</v>
      </c>
      <c r="B29" s="5" t="s">
        <v>93</v>
      </c>
      <c r="C29" s="5" t="s">
        <v>14</v>
      </c>
      <c r="D29" s="4" t="s">
        <v>94</v>
      </c>
      <c r="E29" s="5" t="s">
        <v>60</v>
      </c>
      <c r="F29" s="6">
        <v>3.94</v>
      </c>
      <c r="G29" s="7">
        <v>103.41</v>
      </c>
      <c r="H29" s="6">
        <v>22.12</v>
      </c>
      <c r="I29" s="7">
        <f t="shared" ref="I29:I42" si="2">TRUNC(G29 * TRUNC(1 + (H29/100),4),2)</f>
        <v>126.28</v>
      </c>
      <c r="J29" s="7">
        <f t="shared" ref="J29:J42" si="3">TRUNC(TRUNC(F29,2)*TRUNC(I29,2),2)</f>
        <v>497.54</v>
      </c>
    </row>
    <row r="30" spans="1:10" ht="16.5" x14ac:dyDescent="0.25">
      <c r="A30" s="4" t="s">
        <v>95</v>
      </c>
      <c r="B30" s="5" t="s">
        <v>96</v>
      </c>
      <c r="C30" s="5" t="s">
        <v>14</v>
      </c>
      <c r="D30" s="4" t="s">
        <v>97</v>
      </c>
      <c r="E30" s="5" t="s">
        <v>60</v>
      </c>
      <c r="F30" s="6">
        <v>68.98</v>
      </c>
      <c r="G30" s="7">
        <v>104.1</v>
      </c>
      <c r="H30" s="6">
        <v>22.12</v>
      </c>
      <c r="I30" s="7">
        <f t="shared" si="2"/>
        <v>127.12</v>
      </c>
      <c r="J30" s="7">
        <f t="shared" si="3"/>
        <v>8768.73</v>
      </c>
    </row>
    <row r="31" spans="1:10" ht="16.5" x14ac:dyDescent="0.25">
      <c r="A31" s="4" t="s">
        <v>98</v>
      </c>
      <c r="B31" s="5" t="s">
        <v>99</v>
      </c>
      <c r="C31" s="5" t="s">
        <v>14</v>
      </c>
      <c r="D31" s="4" t="s">
        <v>100</v>
      </c>
      <c r="E31" s="5" t="s">
        <v>25</v>
      </c>
      <c r="F31" s="6">
        <v>32.1</v>
      </c>
      <c r="G31" s="7">
        <v>6.93</v>
      </c>
      <c r="H31" s="6">
        <v>22.12</v>
      </c>
      <c r="I31" s="7">
        <f t="shared" si="2"/>
        <v>8.4600000000000009</v>
      </c>
      <c r="J31" s="7">
        <f t="shared" si="3"/>
        <v>271.56</v>
      </c>
    </row>
    <row r="32" spans="1:10" ht="16.5" x14ac:dyDescent="0.25">
      <c r="A32" s="4" t="s">
        <v>101</v>
      </c>
      <c r="B32" s="5" t="s">
        <v>102</v>
      </c>
      <c r="C32" s="5" t="s">
        <v>14</v>
      </c>
      <c r="D32" s="4" t="s">
        <v>103</v>
      </c>
      <c r="E32" s="5" t="s">
        <v>25</v>
      </c>
      <c r="F32" s="6">
        <v>9.7200000000000006</v>
      </c>
      <c r="G32" s="7">
        <v>3.43</v>
      </c>
      <c r="H32" s="6">
        <v>22.12</v>
      </c>
      <c r="I32" s="7">
        <f t="shared" si="2"/>
        <v>4.18</v>
      </c>
      <c r="J32" s="7">
        <f t="shared" si="3"/>
        <v>40.619999999999997</v>
      </c>
    </row>
    <row r="33" spans="1:10" ht="16.5" x14ac:dyDescent="0.25">
      <c r="A33" s="4" t="s">
        <v>104</v>
      </c>
      <c r="B33" s="5" t="s">
        <v>105</v>
      </c>
      <c r="C33" s="5" t="s">
        <v>84</v>
      </c>
      <c r="D33" s="4" t="s">
        <v>106</v>
      </c>
      <c r="E33" s="5" t="s">
        <v>60</v>
      </c>
      <c r="F33" s="6">
        <v>2.0099999999999998</v>
      </c>
      <c r="G33" s="7">
        <v>353.97</v>
      </c>
      <c r="H33" s="6">
        <v>22.12</v>
      </c>
      <c r="I33" s="7">
        <f t="shared" si="2"/>
        <v>432.26</v>
      </c>
      <c r="J33" s="7">
        <f t="shared" si="3"/>
        <v>868.84</v>
      </c>
    </row>
    <row r="34" spans="1:10" x14ac:dyDescent="0.25">
      <c r="A34" s="4" t="s">
        <v>107</v>
      </c>
      <c r="B34" s="5" t="s">
        <v>108</v>
      </c>
      <c r="C34" s="5" t="s">
        <v>14</v>
      </c>
      <c r="D34" s="4" t="s">
        <v>109</v>
      </c>
      <c r="E34" s="5" t="s">
        <v>60</v>
      </c>
      <c r="F34" s="6">
        <v>60.24</v>
      </c>
      <c r="G34" s="7">
        <v>23.92</v>
      </c>
      <c r="H34" s="6">
        <v>22.12</v>
      </c>
      <c r="I34" s="7">
        <f t="shared" si="2"/>
        <v>29.21</v>
      </c>
      <c r="J34" s="7">
        <f t="shared" si="3"/>
        <v>1759.61</v>
      </c>
    </row>
    <row r="35" spans="1:10" ht="16.5" x14ac:dyDescent="0.25">
      <c r="A35" s="4" t="s">
        <v>110</v>
      </c>
      <c r="B35" s="5" t="s">
        <v>111</v>
      </c>
      <c r="C35" s="5" t="s">
        <v>14</v>
      </c>
      <c r="D35" s="4" t="s">
        <v>112</v>
      </c>
      <c r="E35" s="5" t="s">
        <v>25</v>
      </c>
      <c r="F35" s="6">
        <v>68.2</v>
      </c>
      <c r="G35" s="7">
        <v>46.89</v>
      </c>
      <c r="H35" s="6">
        <v>22.12</v>
      </c>
      <c r="I35" s="7">
        <f t="shared" si="2"/>
        <v>57.26</v>
      </c>
      <c r="J35" s="7">
        <f t="shared" si="3"/>
        <v>3905.13</v>
      </c>
    </row>
    <row r="36" spans="1:10" ht="16.5" x14ac:dyDescent="0.25">
      <c r="A36" s="4" t="s">
        <v>113</v>
      </c>
      <c r="B36" s="5" t="s">
        <v>114</v>
      </c>
      <c r="C36" s="5" t="s">
        <v>14</v>
      </c>
      <c r="D36" s="4" t="s">
        <v>115</v>
      </c>
      <c r="E36" s="5" t="s">
        <v>25</v>
      </c>
      <c r="F36" s="6">
        <v>6.36</v>
      </c>
      <c r="G36" s="7">
        <v>143.41</v>
      </c>
      <c r="H36" s="6">
        <v>22.12</v>
      </c>
      <c r="I36" s="7">
        <f t="shared" si="2"/>
        <v>175.13</v>
      </c>
      <c r="J36" s="7">
        <f t="shared" si="3"/>
        <v>1113.82</v>
      </c>
    </row>
    <row r="37" spans="1:10" ht="16.5" x14ac:dyDescent="0.25">
      <c r="A37" s="4" t="s">
        <v>116</v>
      </c>
      <c r="B37" s="5" t="s">
        <v>117</v>
      </c>
      <c r="C37" s="5" t="s">
        <v>14</v>
      </c>
      <c r="D37" s="4" t="s">
        <v>118</v>
      </c>
      <c r="E37" s="5" t="s">
        <v>60</v>
      </c>
      <c r="F37" s="6">
        <v>7.42</v>
      </c>
      <c r="G37" s="7">
        <v>704.48</v>
      </c>
      <c r="H37" s="6">
        <v>22.12</v>
      </c>
      <c r="I37" s="7">
        <f t="shared" si="2"/>
        <v>860.31</v>
      </c>
      <c r="J37" s="7">
        <f t="shared" si="3"/>
        <v>6383.5</v>
      </c>
    </row>
    <row r="38" spans="1:10" ht="16.5" x14ac:dyDescent="0.25">
      <c r="A38" s="4" t="s">
        <v>119</v>
      </c>
      <c r="B38" s="5" t="s">
        <v>120</v>
      </c>
      <c r="C38" s="5" t="s">
        <v>14</v>
      </c>
      <c r="D38" s="4" t="s">
        <v>121</v>
      </c>
      <c r="E38" s="5" t="s">
        <v>60</v>
      </c>
      <c r="F38" s="6">
        <v>1.32</v>
      </c>
      <c r="G38" s="7">
        <v>694.69</v>
      </c>
      <c r="H38" s="6">
        <v>22.12</v>
      </c>
      <c r="I38" s="7">
        <f t="shared" si="2"/>
        <v>848.35</v>
      </c>
      <c r="J38" s="7">
        <f t="shared" si="3"/>
        <v>1119.82</v>
      </c>
    </row>
    <row r="39" spans="1:10" ht="16.5" x14ac:dyDescent="0.25">
      <c r="A39" s="4" t="s">
        <v>122</v>
      </c>
      <c r="B39" s="5" t="s">
        <v>123</v>
      </c>
      <c r="C39" s="5" t="s">
        <v>14</v>
      </c>
      <c r="D39" s="4" t="s">
        <v>124</v>
      </c>
      <c r="E39" s="5" t="s">
        <v>125</v>
      </c>
      <c r="F39" s="6">
        <v>43</v>
      </c>
      <c r="G39" s="7">
        <v>16.71</v>
      </c>
      <c r="H39" s="6">
        <v>22.12</v>
      </c>
      <c r="I39" s="7">
        <f t="shared" si="2"/>
        <v>20.399999999999999</v>
      </c>
      <c r="J39" s="7">
        <f t="shared" si="3"/>
        <v>877.2</v>
      </c>
    </row>
    <row r="40" spans="1:10" ht="16.5" x14ac:dyDescent="0.25">
      <c r="A40" s="4" t="s">
        <v>126</v>
      </c>
      <c r="B40" s="5" t="s">
        <v>127</v>
      </c>
      <c r="C40" s="5" t="s">
        <v>14</v>
      </c>
      <c r="D40" s="4" t="s">
        <v>128</v>
      </c>
      <c r="E40" s="5" t="s">
        <v>125</v>
      </c>
      <c r="F40" s="6">
        <v>420</v>
      </c>
      <c r="G40" s="7">
        <v>12.35</v>
      </c>
      <c r="H40" s="6">
        <v>22.12</v>
      </c>
      <c r="I40" s="7">
        <f t="shared" si="2"/>
        <v>15.08</v>
      </c>
      <c r="J40" s="7">
        <f t="shared" si="3"/>
        <v>6333.6</v>
      </c>
    </row>
    <row r="41" spans="1:10" ht="16.5" x14ac:dyDescent="0.25">
      <c r="A41" s="4" t="s">
        <v>129</v>
      </c>
      <c r="B41" s="5" t="s">
        <v>130</v>
      </c>
      <c r="C41" s="5" t="s">
        <v>14</v>
      </c>
      <c r="D41" s="4" t="s">
        <v>131</v>
      </c>
      <c r="E41" s="5" t="s">
        <v>125</v>
      </c>
      <c r="F41" s="6">
        <v>59</v>
      </c>
      <c r="G41" s="7">
        <v>10.42</v>
      </c>
      <c r="H41" s="6">
        <v>22.12</v>
      </c>
      <c r="I41" s="7">
        <f t="shared" si="2"/>
        <v>12.72</v>
      </c>
      <c r="J41" s="7">
        <f t="shared" si="3"/>
        <v>750.48</v>
      </c>
    </row>
    <row r="42" spans="1:10" ht="49.5" x14ac:dyDescent="0.25">
      <c r="A42" s="4" t="s">
        <v>132</v>
      </c>
      <c r="B42" s="5" t="s">
        <v>133</v>
      </c>
      <c r="C42" s="5" t="s">
        <v>84</v>
      </c>
      <c r="D42" s="4" t="s">
        <v>134</v>
      </c>
      <c r="E42" s="5" t="s">
        <v>60</v>
      </c>
      <c r="F42" s="6">
        <v>8.74</v>
      </c>
      <c r="G42" s="7">
        <v>51.82</v>
      </c>
      <c r="H42" s="6">
        <v>22.12</v>
      </c>
      <c r="I42" s="7">
        <f t="shared" si="2"/>
        <v>63.28</v>
      </c>
      <c r="J42" s="7">
        <f t="shared" si="3"/>
        <v>553.05999999999995</v>
      </c>
    </row>
    <row r="43" spans="1:10" ht="20.100000000000001" customHeight="1" x14ac:dyDescent="0.25">
      <c r="A43" s="2" t="s">
        <v>135</v>
      </c>
      <c r="B43" s="10" t="s">
        <v>136</v>
      </c>
      <c r="C43" s="10"/>
      <c r="D43" s="10"/>
      <c r="E43" s="10"/>
      <c r="F43" s="10"/>
      <c r="G43" s="10">
        <f>TRUNC(F44*G44,2)+TRUNC(F45*G45,2)+TRUNC(F46*G46,2)+TRUNC(F47*G47,2)+TRUNC(F48*G48,2)+TRUNC(F49*G49,2)+TRUNC(F50*G50,2)+TRUNC(F51*G51,2)+TRUNC(F52*G52,2)+TRUNC(F53*G53,2)+TRUNC(F54*G54,2)+TRUNC(F55*G55,2)+TRUNC(F56*G56,2)+TRUNC(F57*G57,2)+TRUNC(F58*G58,2)+TRUNC(F59*G59,2)</f>
        <v>140886.54999999999</v>
      </c>
      <c r="H43" s="10"/>
      <c r="I43" s="10"/>
      <c r="J43" s="3">
        <f>TRUNC(SUM(J44:J59),2)</f>
        <v>172021.9</v>
      </c>
    </row>
    <row r="44" spans="1:10" ht="24.75" x14ac:dyDescent="0.25">
      <c r="A44" s="4" t="s">
        <v>137</v>
      </c>
      <c r="B44" s="5" t="s">
        <v>138</v>
      </c>
      <c r="C44" s="5" t="s">
        <v>14</v>
      </c>
      <c r="D44" s="4" t="s">
        <v>139</v>
      </c>
      <c r="E44" s="5" t="s">
        <v>25</v>
      </c>
      <c r="F44" s="6">
        <v>220.76</v>
      </c>
      <c r="G44" s="7">
        <v>226.41</v>
      </c>
      <c r="H44" s="6">
        <v>22.12</v>
      </c>
      <c r="I44" s="7">
        <f t="shared" ref="I44:I59" si="4">TRUNC(G44 * TRUNC(1 + (H44/100),4),2)</f>
        <v>276.49</v>
      </c>
      <c r="J44" s="7">
        <f t="shared" ref="J44:J59" si="5">TRUNC(TRUNC(F44,2)*TRUNC(I44,2),2)</f>
        <v>61037.93</v>
      </c>
    </row>
    <row r="45" spans="1:10" ht="16.5" x14ac:dyDescent="0.25">
      <c r="A45" s="4" t="s">
        <v>140</v>
      </c>
      <c r="B45" s="5" t="s">
        <v>141</v>
      </c>
      <c r="C45" s="5" t="s">
        <v>14</v>
      </c>
      <c r="D45" s="4" t="s">
        <v>142</v>
      </c>
      <c r="E45" s="5" t="s">
        <v>125</v>
      </c>
      <c r="F45" s="6">
        <v>271.45</v>
      </c>
      <c r="G45" s="7">
        <v>11.37</v>
      </c>
      <c r="H45" s="6">
        <v>22.12</v>
      </c>
      <c r="I45" s="7">
        <f t="shared" si="4"/>
        <v>13.88</v>
      </c>
      <c r="J45" s="7">
        <f t="shared" si="5"/>
        <v>3767.72</v>
      </c>
    </row>
    <row r="46" spans="1:10" ht="24.75" x14ac:dyDescent="0.25">
      <c r="A46" s="4" t="s">
        <v>143</v>
      </c>
      <c r="B46" s="5" t="s">
        <v>144</v>
      </c>
      <c r="C46" s="5" t="s">
        <v>84</v>
      </c>
      <c r="D46" s="4" t="s">
        <v>145</v>
      </c>
      <c r="E46" s="5" t="s">
        <v>60</v>
      </c>
      <c r="F46" s="6">
        <v>26.39</v>
      </c>
      <c r="G46" s="7">
        <v>628.83000000000004</v>
      </c>
      <c r="H46" s="6">
        <v>22.12</v>
      </c>
      <c r="I46" s="7">
        <f t="shared" si="4"/>
        <v>767.92</v>
      </c>
      <c r="J46" s="7">
        <f t="shared" si="5"/>
        <v>20265.400000000001</v>
      </c>
    </row>
    <row r="47" spans="1:10" ht="16.5" x14ac:dyDescent="0.25">
      <c r="A47" s="4" t="s">
        <v>146</v>
      </c>
      <c r="B47" s="5" t="s">
        <v>147</v>
      </c>
      <c r="C47" s="5" t="s">
        <v>14</v>
      </c>
      <c r="D47" s="4" t="s">
        <v>148</v>
      </c>
      <c r="E47" s="5" t="s">
        <v>125</v>
      </c>
      <c r="F47" s="6">
        <v>507</v>
      </c>
      <c r="G47" s="7">
        <v>13.87</v>
      </c>
      <c r="H47" s="6">
        <v>22.12</v>
      </c>
      <c r="I47" s="7">
        <f t="shared" si="4"/>
        <v>16.93</v>
      </c>
      <c r="J47" s="7">
        <f t="shared" si="5"/>
        <v>8583.51</v>
      </c>
    </row>
    <row r="48" spans="1:10" ht="16.5" x14ac:dyDescent="0.25">
      <c r="A48" s="4" t="s">
        <v>149</v>
      </c>
      <c r="B48" s="5" t="s">
        <v>150</v>
      </c>
      <c r="C48" s="5" t="s">
        <v>14</v>
      </c>
      <c r="D48" s="4" t="s">
        <v>151</v>
      </c>
      <c r="E48" s="5" t="s">
        <v>125</v>
      </c>
      <c r="F48" s="6">
        <v>45</v>
      </c>
      <c r="G48" s="7">
        <v>12.85</v>
      </c>
      <c r="H48" s="6">
        <v>22.12</v>
      </c>
      <c r="I48" s="7">
        <f t="shared" si="4"/>
        <v>15.69</v>
      </c>
      <c r="J48" s="7">
        <f t="shared" si="5"/>
        <v>706.05</v>
      </c>
    </row>
    <row r="49" spans="1:10" ht="16.5" x14ac:dyDescent="0.25">
      <c r="A49" s="4" t="s">
        <v>152</v>
      </c>
      <c r="B49" s="5" t="s">
        <v>153</v>
      </c>
      <c r="C49" s="5" t="s">
        <v>14</v>
      </c>
      <c r="D49" s="4" t="s">
        <v>154</v>
      </c>
      <c r="E49" s="5" t="s">
        <v>125</v>
      </c>
      <c r="F49" s="6">
        <v>123</v>
      </c>
      <c r="G49" s="7">
        <v>11.91</v>
      </c>
      <c r="H49" s="6">
        <v>22.12</v>
      </c>
      <c r="I49" s="7">
        <f t="shared" si="4"/>
        <v>14.54</v>
      </c>
      <c r="J49" s="7">
        <f t="shared" si="5"/>
        <v>1788.42</v>
      </c>
    </row>
    <row r="50" spans="1:10" ht="16.5" x14ac:dyDescent="0.25">
      <c r="A50" s="4" t="s">
        <v>155</v>
      </c>
      <c r="B50" s="5" t="s">
        <v>156</v>
      </c>
      <c r="C50" s="5" t="s">
        <v>14</v>
      </c>
      <c r="D50" s="4" t="s">
        <v>157</v>
      </c>
      <c r="E50" s="5" t="s">
        <v>125</v>
      </c>
      <c r="F50" s="6">
        <v>1306</v>
      </c>
      <c r="G50" s="7">
        <v>10.53</v>
      </c>
      <c r="H50" s="6">
        <v>22.12</v>
      </c>
      <c r="I50" s="7">
        <f t="shared" si="4"/>
        <v>12.85</v>
      </c>
      <c r="J50" s="7">
        <f t="shared" si="5"/>
        <v>16782.099999999999</v>
      </c>
    </row>
    <row r="51" spans="1:10" ht="16.5" x14ac:dyDescent="0.25">
      <c r="A51" s="4" t="s">
        <v>158</v>
      </c>
      <c r="B51" s="5" t="s">
        <v>159</v>
      </c>
      <c r="C51" s="5" t="s">
        <v>14</v>
      </c>
      <c r="D51" s="4" t="s">
        <v>160</v>
      </c>
      <c r="E51" s="5" t="s">
        <v>125</v>
      </c>
      <c r="F51" s="6">
        <v>451</v>
      </c>
      <c r="G51" s="7">
        <v>8.7899999999999991</v>
      </c>
      <c r="H51" s="6">
        <v>22.12</v>
      </c>
      <c r="I51" s="7">
        <f t="shared" si="4"/>
        <v>10.73</v>
      </c>
      <c r="J51" s="7">
        <f t="shared" si="5"/>
        <v>4839.2299999999996</v>
      </c>
    </row>
    <row r="52" spans="1:10" ht="16.5" x14ac:dyDescent="0.25">
      <c r="A52" s="4" t="s">
        <v>161</v>
      </c>
      <c r="B52" s="5" t="s">
        <v>162</v>
      </c>
      <c r="C52" s="5" t="s">
        <v>14</v>
      </c>
      <c r="D52" s="4" t="s">
        <v>163</v>
      </c>
      <c r="E52" s="5" t="s">
        <v>125</v>
      </c>
      <c r="F52" s="6">
        <v>325</v>
      </c>
      <c r="G52" s="7">
        <v>8.4499999999999993</v>
      </c>
      <c r="H52" s="6">
        <v>22.12</v>
      </c>
      <c r="I52" s="7">
        <f t="shared" si="4"/>
        <v>10.31</v>
      </c>
      <c r="J52" s="7">
        <f t="shared" si="5"/>
        <v>3350.75</v>
      </c>
    </row>
    <row r="53" spans="1:10" ht="24.75" x14ac:dyDescent="0.25">
      <c r="A53" s="4" t="s">
        <v>164</v>
      </c>
      <c r="B53" s="5" t="s">
        <v>165</v>
      </c>
      <c r="C53" s="5" t="s">
        <v>84</v>
      </c>
      <c r="D53" s="4" t="s">
        <v>166</v>
      </c>
      <c r="E53" s="5" t="s">
        <v>60</v>
      </c>
      <c r="F53" s="6">
        <v>9.9700000000000006</v>
      </c>
      <c r="G53" s="7">
        <v>628.41999999999996</v>
      </c>
      <c r="H53" s="6">
        <v>22.12</v>
      </c>
      <c r="I53" s="7">
        <f t="shared" si="4"/>
        <v>767.42</v>
      </c>
      <c r="J53" s="7">
        <f t="shared" si="5"/>
        <v>7651.17</v>
      </c>
    </row>
    <row r="54" spans="1:10" ht="16.5" x14ac:dyDescent="0.25">
      <c r="A54" s="4" t="s">
        <v>167</v>
      </c>
      <c r="B54" s="5" t="s">
        <v>168</v>
      </c>
      <c r="C54" s="5" t="s">
        <v>14</v>
      </c>
      <c r="D54" s="4" t="s">
        <v>169</v>
      </c>
      <c r="E54" s="5" t="s">
        <v>125</v>
      </c>
      <c r="F54" s="6">
        <v>549.78</v>
      </c>
      <c r="G54" s="7">
        <v>12.23</v>
      </c>
      <c r="H54" s="6">
        <v>22.12</v>
      </c>
      <c r="I54" s="7">
        <f t="shared" si="4"/>
        <v>14.93</v>
      </c>
      <c r="J54" s="7">
        <f t="shared" si="5"/>
        <v>8208.2099999999991</v>
      </c>
    </row>
    <row r="55" spans="1:10" ht="24.75" x14ac:dyDescent="0.25">
      <c r="A55" s="4" t="s">
        <v>170</v>
      </c>
      <c r="B55" s="5" t="s">
        <v>171</v>
      </c>
      <c r="C55" s="5" t="s">
        <v>84</v>
      </c>
      <c r="D55" s="4" t="s">
        <v>172</v>
      </c>
      <c r="E55" s="5" t="s">
        <v>173</v>
      </c>
      <c r="F55" s="6">
        <v>44.1</v>
      </c>
      <c r="G55" s="7">
        <v>21.51</v>
      </c>
      <c r="H55" s="6">
        <v>22.12</v>
      </c>
      <c r="I55" s="7">
        <f t="shared" si="4"/>
        <v>26.26</v>
      </c>
      <c r="J55" s="7">
        <f t="shared" si="5"/>
        <v>1158.06</v>
      </c>
    </row>
    <row r="56" spans="1:10" ht="24.75" x14ac:dyDescent="0.25">
      <c r="A56" s="4" t="s">
        <v>174</v>
      </c>
      <c r="B56" s="5" t="s">
        <v>175</v>
      </c>
      <c r="C56" s="5" t="s">
        <v>84</v>
      </c>
      <c r="D56" s="4" t="s">
        <v>176</v>
      </c>
      <c r="E56" s="5" t="s">
        <v>173</v>
      </c>
      <c r="F56" s="6">
        <v>249.9</v>
      </c>
      <c r="G56" s="7">
        <v>30.27</v>
      </c>
      <c r="H56" s="6">
        <v>22.12</v>
      </c>
      <c r="I56" s="7">
        <f t="shared" si="4"/>
        <v>36.96</v>
      </c>
      <c r="J56" s="7">
        <f t="shared" si="5"/>
        <v>9236.2999999999993</v>
      </c>
    </row>
    <row r="57" spans="1:10" ht="24.75" x14ac:dyDescent="0.25">
      <c r="A57" s="4" t="s">
        <v>177</v>
      </c>
      <c r="B57" s="5" t="s">
        <v>178</v>
      </c>
      <c r="C57" s="5" t="s">
        <v>14</v>
      </c>
      <c r="D57" s="4" t="s">
        <v>179</v>
      </c>
      <c r="E57" s="5" t="s">
        <v>25</v>
      </c>
      <c r="F57" s="6">
        <v>14.76</v>
      </c>
      <c r="G57" s="7">
        <v>93.72</v>
      </c>
      <c r="H57" s="6">
        <v>22.12</v>
      </c>
      <c r="I57" s="7">
        <f t="shared" si="4"/>
        <v>114.45</v>
      </c>
      <c r="J57" s="7">
        <f t="shared" si="5"/>
        <v>1689.28</v>
      </c>
    </row>
    <row r="58" spans="1:10" ht="24.75" x14ac:dyDescent="0.25">
      <c r="A58" s="4" t="s">
        <v>180</v>
      </c>
      <c r="B58" s="5" t="s">
        <v>181</v>
      </c>
      <c r="C58" s="5" t="s">
        <v>14</v>
      </c>
      <c r="D58" s="4" t="s">
        <v>182</v>
      </c>
      <c r="E58" s="5" t="s">
        <v>25</v>
      </c>
      <c r="F58" s="6">
        <v>104.98</v>
      </c>
      <c r="G58" s="7">
        <v>161.13</v>
      </c>
      <c r="H58" s="6">
        <v>22.12</v>
      </c>
      <c r="I58" s="7">
        <f t="shared" si="4"/>
        <v>196.77</v>
      </c>
      <c r="J58" s="7">
        <f t="shared" si="5"/>
        <v>20656.91</v>
      </c>
    </row>
    <row r="59" spans="1:10" ht="49.5" x14ac:dyDescent="0.25">
      <c r="A59" s="4" t="s">
        <v>183</v>
      </c>
      <c r="B59" s="5" t="s">
        <v>133</v>
      </c>
      <c r="C59" s="5" t="s">
        <v>84</v>
      </c>
      <c r="D59" s="4" t="s">
        <v>134</v>
      </c>
      <c r="E59" s="5" t="s">
        <v>60</v>
      </c>
      <c r="F59" s="6">
        <v>36.36</v>
      </c>
      <c r="G59" s="7">
        <v>51.82</v>
      </c>
      <c r="H59" s="6">
        <v>22.12</v>
      </c>
      <c r="I59" s="7">
        <f t="shared" si="4"/>
        <v>63.28</v>
      </c>
      <c r="J59" s="7">
        <f t="shared" si="5"/>
        <v>2300.86</v>
      </c>
    </row>
    <row r="60" spans="1:10" ht="20.100000000000001" customHeight="1" x14ac:dyDescent="0.25">
      <c r="A60" s="2" t="s">
        <v>184</v>
      </c>
      <c r="B60" s="10" t="s">
        <v>185</v>
      </c>
      <c r="C60" s="10"/>
      <c r="D60" s="10"/>
      <c r="E60" s="10"/>
      <c r="F60" s="10"/>
      <c r="G60" s="10">
        <f>TRUNC(F61*G61,2)+TRUNC(F62*G62,2)+TRUNC(F63*G63,2)+TRUNC(F64*G64,2)+TRUNC(F65*G65,2)+TRUNC(F66*G66,2)+TRUNC(F67*G67,2)</f>
        <v>102330.85999999999</v>
      </c>
      <c r="H60" s="10"/>
      <c r="I60" s="10"/>
      <c r="J60" s="3">
        <f>TRUNC(SUM(J61:J67),2)</f>
        <v>124946.74</v>
      </c>
    </row>
    <row r="61" spans="1:10" ht="24.75" x14ac:dyDescent="0.25">
      <c r="A61" s="4" t="s">
        <v>186</v>
      </c>
      <c r="B61" s="5" t="s">
        <v>187</v>
      </c>
      <c r="C61" s="5" t="s">
        <v>14</v>
      </c>
      <c r="D61" s="4" t="s">
        <v>188</v>
      </c>
      <c r="E61" s="5" t="s">
        <v>25</v>
      </c>
      <c r="F61" s="6">
        <v>557.14</v>
      </c>
      <c r="G61" s="7">
        <v>93.27</v>
      </c>
      <c r="H61" s="6">
        <v>22.12</v>
      </c>
      <c r="I61" s="7">
        <f t="shared" ref="I61:I67" si="6">TRUNC(G61 * TRUNC(1 + (H61/100),4),2)</f>
        <v>113.9</v>
      </c>
      <c r="J61" s="7">
        <f t="shared" ref="J61:J67" si="7">TRUNC(TRUNC(F61,2)*TRUNC(I61,2),2)</f>
        <v>63458.239999999998</v>
      </c>
    </row>
    <row r="62" spans="1:10" x14ac:dyDescent="0.25">
      <c r="A62" s="4" t="s">
        <v>189</v>
      </c>
      <c r="B62" s="5" t="s">
        <v>190</v>
      </c>
      <c r="C62" s="5" t="s">
        <v>14</v>
      </c>
      <c r="D62" s="4" t="s">
        <v>191</v>
      </c>
      <c r="E62" s="5" t="s">
        <v>40</v>
      </c>
      <c r="F62" s="6">
        <v>53.3</v>
      </c>
      <c r="G62" s="7">
        <v>24.99</v>
      </c>
      <c r="H62" s="6">
        <v>22.12</v>
      </c>
      <c r="I62" s="7">
        <f t="shared" si="6"/>
        <v>30.51</v>
      </c>
      <c r="J62" s="7">
        <f t="shared" si="7"/>
        <v>1626.18</v>
      </c>
    </row>
    <row r="63" spans="1:10" ht="16.5" x14ac:dyDescent="0.25">
      <c r="A63" s="4" t="s">
        <v>192</v>
      </c>
      <c r="B63" s="5" t="s">
        <v>193</v>
      </c>
      <c r="C63" s="5" t="s">
        <v>14</v>
      </c>
      <c r="D63" s="4" t="s">
        <v>194</v>
      </c>
      <c r="E63" s="5" t="s">
        <v>40</v>
      </c>
      <c r="F63" s="6">
        <v>76.099999999999994</v>
      </c>
      <c r="G63" s="7">
        <v>25.38</v>
      </c>
      <c r="H63" s="6">
        <v>22.12</v>
      </c>
      <c r="I63" s="7">
        <f t="shared" si="6"/>
        <v>30.99</v>
      </c>
      <c r="J63" s="7">
        <f t="shared" si="7"/>
        <v>2358.33</v>
      </c>
    </row>
    <row r="64" spans="1:10" ht="16.5" x14ac:dyDescent="0.25">
      <c r="A64" s="4" t="s">
        <v>195</v>
      </c>
      <c r="B64" s="5" t="s">
        <v>196</v>
      </c>
      <c r="C64" s="5" t="s">
        <v>84</v>
      </c>
      <c r="D64" s="4" t="s">
        <v>197</v>
      </c>
      <c r="E64" s="5" t="s">
        <v>40</v>
      </c>
      <c r="F64" s="6">
        <v>4.4000000000000004</v>
      </c>
      <c r="G64" s="7">
        <v>66.37</v>
      </c>
      <c r="H64" s="6">
        <v>22.12</v>
      </c>
      <c r="I64" s="7">
        <f t="shared" si="6"/>
        <v>81.05</v>
      </c>
      <c r="J64" s="7">
        <f t="shared" si="7"/>
        <v>356.62</v>
      </c>
    </row>
    <row r="65" spans="1:10" ht="24.75" x14ac:dyDescent="0.25">
      <c r="A65" s="4" t="s">
        <v>198</v>
      </c>
      <c r="B65" s="5" t="s">
        <v>199</v>
      </c>
      <c r="C65" s="5" t="s">
        <v>14</v>
      </c>
      <c r="D65" s="4" t="s">
        <v>200</v>
      </c>
      <c r="E65" s="5" t="s">
        <v>25</v>
      </c>
      <c r="F65" s="6">
        <v>1469.96</v>
      </c>
      <c r="G65" s="7">
        <v>4.5999999999999996</v>
      </c>
      <c r="H65" s="6">
        <v>22.12</v>
      </c>
      <c r="I65" s="7">
        <f t="shared" si="6"/>
        <v>5.61</v>
      </c>
      <c r="J65" s="7">
        <f t="shared" si="7"/>
        <v>8246.4699999999993</v>
      </c>
    </row>
    <row r="66" spans="1:10" ht="24.75" x14ac:dyDescent="0.25">
      <c r="A66" s="4" t="s">
        <v>201</v>
      </c>
      <c r="B66" s="5" t="s">
        <v>202</v>
      </c>
      <c r="C66" s="5" t="s">
        <v>14</v>
      </c>
      <c r="D66" s="4" t="s">
        <v>203</v>
      </c>
      <c r="E66" s="5" t="s">
        <v>25</v>
      </c>
      <c r="F66" s="6">
        <v>925.68</v>
      </c>
      <c r="G66" s="7">
        <v>42.44</v>
      </c>
      <c r="H66" s="6">
        <v>22.12</v>
      </c>
      <c r="I66" s="7">
        <f t="shared" si="6"/>
        <v>51.82</v>
      </c>
      <c r="J66" s="7">
        <f t="shared" si="7"/>
        <v>47968.73</v>
      </c>
    </row>
    <row r="67" spans="1:10" ht="24.75" x14ac:dyDescent="0.25">
      <c r="A67" s="4" t="s">
        <v>204</v>
      </c>
      <c r="B67" s="5" t="s">
        <v>205</v>
      </c>
      <c r="C67" s="5" t="s">
        <v>84</v>
      </c>
      <c r="D67" s="4" t="s">
        <v>206</v>
      </c>
      <c r="E67" s="5" t="s">
        <v>25</v>
      </c>
      <c r="F67" s="6">
        <v>7.41</v>
      </c>
      <c r="G67" s="7">
        <v>103.02</v>
      </c>
      <c r="H67" s="6">
        <v>22.12</v>
      </c>
      <c r="I67" s="7">
        <f t="shared" si="6"/>
        <v>125.8</v>
      </c>
      <c r="J67" s="7">
        <f t="shared" si="7"/>
        <v>932.17</v>
      </c>
    </row>
    <row r="68" spans="1:10" ht="20.100000000000001" customHeight="1" x14ac:dyDescent="0.25">
      <c r="A68" s="2" t="s">
        <v>207</v>
      </c>
      <c r="B68" s="10" t="s">
        <v>208</v>
      </c>
      <c r="C68" s="10"/>
      <c r="D68" s="10"/>
      <c r="E68" s="10"/>
      <c r="F68" s="10"/>
      <c r="G68" s="10">
        <f>TRUNC(F69*G69,2)+TRUNC(F70*G70,2)+TRUNC(F71*G71,2)+TRUNC(F72*G72,2)+TRUNC(F73*G73,2)+TRUNC(F74*G74,2)+TRUNC(F75*G75,2)+TRUNC(F76*G76,2)+TRUNC(F77*G77,2)</f>
        <v>87932.11</v>
      </c>
      <c r="H68" s="10"/>
      <c r="I68" s="10"/>
      <c r="J68" s="3">
        <f>TRUNC(SUM(J69:J77),2)</f>
        <v>107372.63</v>
      </c>
    </row>
    <row r="69" spans="1:10" ht="33" x14ac:dyDescent="0.25">
      <c r="A69" s="4" t="s">
        <v>209</v>
      </c>
      <c r="B69" s="5" t="s">
        <v>210</v>
      </c>
      <c r="C69" s="5" t="s">
        <v>84</v>
      </c>
      <c r="D69" s="4" t="s">
        <v>211</v>
      </c>
      <c r="E69" s="5" t="s">
        <v>47</v>
      </c>
      <c r="F69" s="6">
        <v>1</v>
      </c>
      <c r="G69" s="7">
        <v>1610.77</v>
      </c>
      <c r="H69" s="6">
        <v>22.12</v>
      </c>
      <c r="I69" s="7">
        <f t="shared" ref="I69:I77" si="8">TRUNC(G69 * TRUNC(1 + (H69/100),4),2)</f>
        <v>1967.07</v>
      </c>
      <c r="J69" s="7">
        <f t="shared" ref="J69:J77" si="9">TRUNC(TRUNC(F69,2)*TRUNC(I69,2),2)</f>
        <v>1967.07</v>
      </c>
    </row>
    <row r="70" spans="1:10" ht="33" x14ac:dyDescent="0.25">
      <c r="A70" s="4" t="s">
        <v>212</v>
      </c>
      <c r="B70" s="5" t="s">
        <v>213</v>
      </c>
      <c r="C70" s="5" t="s">
        <v>84</v>
      </c>
      <c r="D70" s="4" t="s">
        <v>214</v>
      </c>
      <c r="E70" s="5" t="s">
        <v>47</v>
      </c>
      <c r="F70" s="6">
        <v>5</v>
      </c>
      <c r="G70" s="7">
        <v>2841.19</v>
      </c>
      <c r="H70" s="6">
        <v>22.12</v>
      </c>
      <c r="I70" s="7">
        <f t="shared" si="8"/>
        <v>3469.66</v>
      </c>
      <c r="J70" s="7">
        <f t="shared" si="9"/>
        <v>17348.3</v>
      </c>
    </row>
    <row r="71" spans="1:10" ht="33" x14ac:dyDescent="0.25">
      <c r="A71" s="4" t="s">
        <v>215</v>
      </c>
      <c r="B71" s="5" t="s">
        <v>216</v>
      </c>
      <c r="C71" s="5" t="s">
        <v>84</v>
      </c>
      <c r="D71" s="4" t="s">
        <v>217</v>
      </c>
      <c r="E71" s="5" t="s">
        <v>47</v>
      </c>
      <c r="F71" s="6">
        <v>1</v>
      </c>
      <c r="G71" s="7">
        <v>3326.07</v>
      </c>
      <c r="H71" s="6">
        <v>22.12</v>
      </c>
      <c r="I71" s="7">
        <f t="shared" si="8"/>
        <v>4061.79</v>
      </c>
      <c r="J71" s="7">
        <f t="shared" si="9"/>
        <v>4061.79</v>
      </c>
    </row>
    <row r="72" spans="1:10" ht="41.25" x14ac:dyDescent="0.25">
      <c r="A72" s="4" t="s">
        <v>218</v>
      </c>
      <c r="B72" s="5" t="s">
        <v>219</v>
      </c>
      <c r="C72" s="5" t="s">
        <v>84</v>
      </c>
      <c r="D72" s="4" t="s">
        <v>220</v>
      </c>
      <c r="E72" s="5" t="s">
        <v>125</v>
      </c>
      <c r="F72" s="6">
        <v>1252</v>
      </c>
      <c r="G72" s="7">
        <v>17.84</v>
      </c>
      <c r="H72" s="6">
        <v>22.12</v>
      </c>
      <c r="I72" s="7">
        <f t="shared" si="8"/>
        <v>21.78</v>
      </c>
      <c r="J72" s="7">
        <f t="shared" si="9"/>
        <v>27268.560000000001</v>
      </c>
    </row>
    <row r="73" spans="1:10" ht="16.5" x14ac:dyDescent="0.25">
      <c r="A73" s="4" t="s">
        <v>221</v>
      </c>
      <c r="B73" s="5" t="s">
        <v>222</v>
      </c>
      <c r="C73" s="5" t="s">
        <v>14</v>
      </c>
      <c r="D73" s="4" t="s">
        <v>223</v>
      </c>
      <c r="E73" s="5" t="s">
        <v>25</v>
      </c>
      <c r="F73" s="6">
        <v>216.42</v>
      </c>
      <c r="G73" s="7">
        <v>195.7</v>
      </c>
      <c r="H73" s="6">
        <v>22.12</v>
      </c>
      <c r="I73" s="7">
        <f t="shared" si="8"/>
        <v>238.98</v>
      </c>
      <c r="J73" s="7">
        <f t="shared" si="9"/>
        <v>51720.05</v>
      </c>
    </row>
    <row r="74" spans="1:10" ht="24.75" x14ac:dyDescent="0.25">
      <c r="A74" s="4" t="s">
        <v>224</v>
      </c>
      <c r="B74" s="5" t="s">
        <v>225</v>
      </c>
      <c r="C74" s="5" t="s">
        <v>14</v>
      </c>
      <c r="D74" s="4" t="s">
        <v>226</v>
      </c>
      <c r="E74" s="5" t="s">
        <v>25</v>
      </c>
      <c r="F74" s="6">
        <v>7.84</v>
      </c>
      <c r="G74" s="7">
        <v>47.23</v>
      </c>
      <c r="H74" s="6">
        <v>22.12</v>
      </c>
      <c r="I74" s="7">
        <f t="shared" si="8"/>
        <v>57.67</v>
      </c>
      <c r="J74" s="7">
        <f t="shared" si="9"/>
        <v>452.13</v>
      </c>
    </row>
    <row r="75" spans="1:10" ht="16.5" x14ac:dyDescent="0.25">
      <c r="A75" s="4" t="s">
        <v>227</v>
      </c>
      <c r="B75" s="5" t="s">
        <v>228</v>
      </c>
      <c r="C75" s="5" t="s">
        <v>14</v>
      </c>
      <c r="D75" s="4" t="s">
        <v>229</v>
      </c>
      <c r="E75" s="5" t="s">
        <v>25</v>
      </c>
      <c r="F75" s="6">
        <v>7.84</v>
      </c>
      <c r="G75" s="7">
        <v>67.290000000000006</v>
      </c>
      <c r="H75" s="6">
        <v>22.12</v>
      </c>
      <c r="I75" s="7">
        <f t="shared" si="8"/>
        <v>82.17</v>
      </c>
      <c r="J75" s="7">
        <f t="shared" si="9"/>
        <v>644.21</v>
      </c>
    </row>
    <row r="76" spans="1:10" ht="16.5" x14ac:dyDescent="0.25">
      <c r="A76" s="4" t="s">
        <v>230</v>
      </c>
      <c r="B76" s="5" t="s">
        <v>231</v>
      </c>
      <c r="C76" s="5" t="s">
        <v>14</v>
      </c>
      <c r="D76" s="4" t="s">
        <v>232</v>
      </c>
      <c r="E76" s="5" t="s">
        <v>40</v>
      </c>
      <c r="F76" s="6">
        <v>22.75</v>
      </c>
      <c r="G76" s="7">
        <v>77.95</v>
      </c>
      <c r="H76" s="6">
        <v>22.12</v>
      </c>
      <c r="I76" s="7">
        <f t="shared" si="8"/>
        <v>95.19</v>
      </c>
      <c r="J76" s="7">
        <f t="shared" si="9"/>
        <v>2165.5700000000002</v>
      </c>
    </row>
    <row r="77" spans="1:10" ht="16.5" x14ac:dyDescent="0.25">
      <c r="A77" s="4" t="s">
        <v>233</v>
      </c>
      <c r="B77" s="5" t="s">
        <v>234</v>
      </c>
      <c r="C77" s="5" t="s">
        <v>14</v>
      </c>
      <c r="D77" s="4" t="s">
        <v>235</v>
      </c>
      <c r="E77" s="5" t="s">
        <v>40</v>
      </c>
      <c r="F77" s="6">
        <v>30.2</v>
      </c>
      <c r="G77" s="7">
        <v>47.32</v>
      </c>
      <c r="H77" s="6">
        <v>22.12</v>
      </c>
      <c r="I77" s="7">
        <f t="shared" si="8"/>
        <v>57.78</v>
      </c>
      <c r="J77" s="7">
        <f t="shared" si="9"/>
        <v>1744.95</v>
      </c>
    </row>
    <row r="78" spans="1:10" ht="20.100000000000001" customHeight="1" x14ac:dyDescent="0.25">
      <c r="A78" s="2" t="s">
        <v>236</v>
      </c>
      <c r="B78" s="10" t="s">
        <v>237</v>
      </c>
      <c r="C78" s="10"/>
      <c r="D78" s="10"/>
      <c r="E78" s="10"/>
      <c r="F78" s="10"/>
      <c r="G78" s="10">
        <f>TRUNC(F79*G79,2)+TRUNC(F80*G80,2)+TRUNC(F81*G81,2)+TRUNC(F82*G82,2)+TRUNC(F83*G83,2)+TRUNC(F84*G84,2)+TRUNC(F85*G85,2)+TRUNC(F86*G86,2)+TRUNC(F87*G87,2)+TRUNC(F88*G88,2)+TRUNC(F89*G89,2)+TRUNC(F90*G90,2)+TRUNC(F91*G91,2)+TRUNC(F92*G92,2)+TRUNC(F93*G93,2)+TRUNC(F94*G94,2)+TRUNC(F95*G95,2)+TRUNC(F96*G96,2)+TRUNC(F97*G97,2)+TRUNC(F98*G98,2)+TRUNC(F99*G99,2)</f>
        <v>67721.390000000014</v>
      </c>
      <c r="H78" s="10"/>
      <c r="I78" s="10"/>
      <c r="J78" s="3">
        <f>TRUNC(SUM(J79:J99),2)</f>
        <v>82699.070000000007</v>
      </c>
    </row>
    <row r="79" spans="1:10" ht="33" x14ac:dyDescent="0.25">
      <c r="A79" s="4" t="s">
        <v>238</v>
      </c>
      <c r="B79" s="5" t="s">
        <v>239</v>
      </c>
      <c r="C79" s="5" t="s">
        <v>14</v>
      </c>
      <c r="D79" s="4" t="s">
        <v>240</v>
      </c>
      <c r="E79" s="5" t="s">
        <v>47</v>
      </c>
      <c r="F79" s="6">
        <v>12</v>
      </c>
      <c r="G79" s="7">
        <v>1123.1199999999999</v>
      </c>
      <c r="H79" s="6">
        <v>22.12</v>
      </c>
      <c r="I79" s="7">
        <f t="shared" ref="I79:I99" si="10">TRUNC(G79 * TRUNC(1 + (H79/100),4),2)</f>
        <v>1371.55</v>
      </c>
      <c r="J79" s="7">
        <f t="shared" ref="J79:J99" si="11">TRUNC(TRUNC(F79,2)*TRUNC(I79,2),2)</f>
        <v>16458.599999999999</v>
      </c>
    </row>
    <row r="80" spans="1:10" ht="33" x14ac:dyDescent="0.25">
      <c r="A80" s="4" t="s">
        <v>241</v>
      </c>
      <c r="B80" s="5" t="s">
        <v>242</v>
      </c>
      <c r="C80" s="5" t="s">
        <v>14</v>
      </c>
      <c r="D80" s="4" t="s">
        <v>243</v>
      </c>
      <c r="E80" s="5" t="s">
        <v>47</v>
      </c>
      <c r="F80" s="6">
        <v>2</v>
      </c>
      <c r="G80" s="7">
        <v>1062.3499999999999</v>
      </c>
      <c r="H80" s="6">
        <v>22.12</v>
      </c>
      <c r="I80" s="7">
        <f t="shared" si="10"/>
        <v>1297.3399999999999</v>
      </c>
      <c r="J80" s="7">
        <f t="shared" si="11"/>
        <v>2594.6799999999998</v>
      </c>
    </row>
    <row r="81" spans="1:10" ht="16.5" x14ac:dyDescent="0.25">
      <c r="A81" s="4" t="s">
        <v>244</v>
      </c>
      <c r="B81" s="5" t="s">
        <v>245</v>
      </c>
      <c r="C81" s="5" t="s">
        <v>84</v>
      </c>
      <c r="D81" s="4" t="s">
        <v>246</v>
      </c>
      <c r="E81" s="5" t="s">
        <v>247</v>
      </c>
      <c r="F81" s="6">
        <v>2</v>
      </c>
      <c r="G81" s="7">
        <v>1108.99</v>
      </c>
      <c r="H81" s="6">
        <v>22.12</v>
      </c>
      <c r="I81" s="7">
        <f t="shared" si="10"/>
        <v>1354.29</v>
      </c>
      <c r="J81" s="7">
        <f t="shared" si="11"/>
        <v>2708.58</v>
      </c>
    </row>
    <row r="82" spans="1:10" ht="16.5" x14ac:dyDescent="0.25">
      <c r="A82" s="4" t="s">
        <v>248</v>
      </c>
      <c r="B82" s="5" t="s">
        <v>249</v>
      </c>
      <c r="C82" s="5" t="s">
        <v>14</v>
      </c>
      <c r="D82" s="4" t="s">
        <v>250</v>
      </c>
      <c r="E82" s="5" t="s">
        <v>25</v>
      </c>
      <c r="F82" s="6">
        <v>4.32</v>
      </c>
      <c r="G82" s="7">
        <v>760.02</v>
      </c>
      <c r="H82" s="6">
        <v>22.12</v>
      </c>
      <c r="I82" s="7">
        <f t="shared" si="10"/>
        <v>928.13</v>
      </c>
      <c r="J82" s="7">
        <f t="shared" si="11"/>
        <v>4009.52</v>
      </c>
    </row>
    <row r="83" spans="1:10" ht="33" x14ac:dyDescent="0.25">
      <c r="A83" s="4" t="s">
        <v>251</v>
      </c>
      <c r="B83" s="5" t="s">
        <v>252</v>
      </c>
      <c r="C83" s="5" t="s">
        <v>84</v>
      </c>
      <c r="D83" s="4" t="s">
        <v>253</v>
      </c>
      <c r="E83" s="5" t="s">
        <v>25</v>
      </c>
      <c r="F83" s="6">
        <v>14.7</v>
      </c>
      <c r="G83" s="7">
        <v>817.74</v>
      </c>
      <c r="H83" s="6">
        <v>22.12</v>
      </c>
      <c r="I83" s="7">
        <f t="shared" si="10"/>
        <v>998.62</v>
      </c>
      <c r="J83" s="7">
        <f t="shared" si="11"/>
        <v>14679.71</v>
      </c>
    </row>
    <row r="84" spans="1:10" ht="41.25" x14ac:dyDescent="0.25">
      <c r="A84" s="4" t="s">
        <v>254</v>
      </c>
      <c r="B84" s="5" t="s">
        <v>255</v>
      </c>
      <c r="C84" s="5" t="s">
        <v>14</v>
      </c>
      <c r="D84" s="4" t="s">
        <v>256</v>
      </c>
      <c r="E84" s="5" t="s">
        <v>25</v>
      </c>
      <c r="F84" s="6">
        <v>31</v>
      </c>
      <c r="G84" s="7">
        <v>388.74</v>
      </c>
      <c r="H84" s="6">
        <v>22.12</v>
      </c>
      <c r="I84" s="7">
        <f t="shared" si="10"/>
        <v>474.72</v>
      </c>
      <c r="J84" s="7">
        <f t="shared" si="11"/>
        <v>14716.32</v>
      </c>
    </row>
    <row r="85" spans="1:10" ht="16.5" x14ac:dyDescent="0.25">
      <c r="A85" s="4" t="s">
        <v>257</v>
      </c>
      <c r="B85" s="5" t="s">
        <v>258</v>
      </c>
      <c r="C85" s="5" t="s">
        <v>84</v>
      </c>
      <c r="D85" s="4" t="s">
        <v>259</v>
      </c>
      <c r="E85" s="5" t="s">
        <v>173</v>
      </c>
      <c r="F85" s="6">
        <v>0.5</v>
      </c>
      <c r="G85" s="7">
        <v>1181.92</v>
      </c>
      <c r="H85" s="6">
        <v>22.12</v>
      </c>
      <c r="I85" s="7">
        <f t="shared" si="10"/>
        <v>1443.36</v>
      </c>
      <c r="J85" s="7">
        <f t="shared" si="11"/>
        <v>721.68</v>
      </c>
    </row>
    <row r="86" spans="1:10" ht="24.75" x14ac:dyDescent="0.25">
      <c r="A86" s="4" t="s">
        <v>260</v>
      </c>
      <c r="B86" s="5" t="s">
        <v>261</v>
      </c>
      <c r="C86" s="5" t="s">
        <v>14</v>
      </c>
      <c r="D86" s="4" t="s">
        <v>262</v>
      </c>
      <c r="E86" s="5" t="s">
        <v>25</v>
      </c>
      <c r="F86" s="6">
        <v>11.5</v>
      </c>
      <c r="G86" s="7">
        <v>233.11</v>
      </c>
      <c r="H86" s="6">
        <v>22.12</v>
      </c>
      <c r="I86" s="7">
        <f t="shared" si="10"/>
        <v>284.67</v>
      </c>
      <c r="J86" s="7">
        <f t="shared" si="11"/>
        <v>3273.7</v>
      </c>
    </row>
    <row r="87" spans="1:10" ht="16.5" x14ac:dyDescent="0.25">
      <c r="A87" s="4" t="s">
        <v>263</v>
      </c>
      <c r="B87" s="5" t="s">
        <v>264</v>
      </c>
      <c r="C87" s="5" t="s">
        <v>14</v>
      </c>
      <c r="D87" s="4" t="s">
        <v>265</v>
      </c>
      <c r="E87" s="5" t="s">
        <v>25</v>
      </c>
      <c r="F87" s="6">
        <v>0.62</v>
      </c>
      <c r="G87" s="7">
        <v>300.01</v>
      </c>
      <c r="H87" s="6">
        <v>22.12</v>
      </c>
      <c r="I87" s="7">
        <f t="shared" si="10"/>
        <v>366.37</v>
      </c>
      <c r="J87" s="7">
        <f t="shared" si="11"/>
        <v>227.14</v>
      </c>
    </row>
    <row r="88" spans="1:10" ht="16.5" x14ac:dyDescent="0.25">
      <c r="A88" s="4" t="s">
        <v>266</v>
      </c>
      <c r="B88" s="5" t="s">
        <v>267</v>
      </c>
      <c r="C88" s="5" t="s">
        <v>84</v>
      </c>
      <c r="D88" s="4" t="s">
        <v>268</v>
      </c>
      <c r="E88" s="5" t="s">
        <v>25</v>
      </c>
      <c r="F88" s="6">
        <v>0.5</v>
      </c>
      <c r="G88" s="7">
        <v>565.88</v>
      </c>
      <c r="H88" s="6">
        <v>22.12</v>
      </c>
      <c r="I88" s="7">
        <f t="shared" si="10"/>
        <v>691.05</v>
      </c>
      <c r="J88" s="7">
        <f t="shared" si="11"/>
        <v>345.52</v>
      </c>
    </row>
    <row r="89" spans="1:10" ht="33" x14ac:dyDescent="0.25">
      <c r="A89" s="4" t="s">
        <v>269</v>
      </c>
      <c r="B89" s="5" t="s">
        <v>270</v>
      </c>
      <c r="C89" s="5" t="s">
        <v>14</v>
      </c>
      <c r="D89" s="4" t="s">
        <v>271</v>
      </c>
      <c r="E89" s="5" t="s">
        <v>25</v>
      </c>
      <c r="F89" s="6">
        <v>1</v>
      </c>
      <c r="G89" s="7">
        <v>1064.1300000000001</v>
      </c>
      <c r="H89" s="6">
        <v>22.12</v>
      </c>
      <c r="I89" s="7">
        <f t="shared" si="10"/>
        <v>1299.51</v>
      </c>
      <c r="J89" s="7">
        <f t="shared" si="11"/>
        <v>1299.51</v>
      </c>
    </row>
    <row r="90" spans="1:10" ht="24.75" x14ac:dyDescent="0.25">
      <c r="A90" s="4" t="s">
        <v>272</v>
      </c>
      <c r="B90" s="5" t="s">
        <v>273</v>
      </c>
      <c r="C90" s="5" t="s">
        <v>84</v>
      </c>
      <c r="D90" s="4" t="s">
        <v>274</v>
      </c>
      <c r="E90" s="5" t="s">
        <v>173</v>
      </c>
      <c r="F90" s="6">
        <v>6.6</v>
      </c>
      <c r="G90" s="7">
        <v>1340.37</v>
      </c>
      <c r="H90" s="6">
        <v>22.12</v>
      </c>
      <c r="I90" s="7">
        <f t="shared" si="10"/>
        <v>1636.85</v>
      </c>
      <c r="J90" s="7">
        <f t="shared" si="11"/>
        <v>10803.21</v>
      </c>
    </row>
    <row r="91" spans="1:10" ht="16.5" x14ac:dyDescent="0.25">
      <c r="A91" s="4" t="s">
        <v>275</v>
      </c>
      <c r="B91" s="5" t="s">
        <v>276</v>
      </c>
      <c r="C91" s="5" t="s">
        <v>14</v>
      </c>
      <c r="D91" s="4" t="s">
        <v>277</v>
      </c>
      <c r="E91" s="5" t="s">
        <v>25</v>
      </c>
      <c r="F91" s="6">
        <v>45.36</v>
      </c>
      <c r="G91" s="7">
        <v>2.0699999999999998</v>
      </c>
      <c r="H91" s="6">
        <v>22.12</v>
      </c>
      <c r="I91" s="7">
        <f t="shared" si="10"/>
        <v>2.52</v>
      </c>
      <c r="J91" s="7">
        <f t="shared" si="11"/>
        <v>114.3</v>
      </c>
    </row>
    <row r="92" spans="1:10" x14ac:dyDescent="0.25">
      <c r="A92" s="4" t="s">
        <v>278</v>
      </c>
      <c r="B92" s="5" t="s">
        <v>279</v>
      </c>
      <c r="C92" s="5" t="s">
        <v>14</v>
      </c>
      <c r="D92" s="4" t="s">
        <v>280</v>
      </c>
      <c r="E92" s="5" t="s">
        <v>25</v>
      </c>
      <c r="F92" s="6">
        <v>45.36</v>
      </c>
      <c r="G92" s="7">
        <v>23.63</v>
      </c>
      <c r="H92" s="6">
        <v>22.12</v>
      </c>
      <c r="I92" s="7">
        <f t="shared" si="10"/>
        <v>28.85</v>
      </c>
      <c r="J92" s="7">
        <f t="shared" si="11"/>
        <v>1308.6300000000001</v>
      </c>
    </row>
    <row r="93" spans="1:10" ht="16.5" x14ac:dyDescent="0.25">
      <c r="A93" s="4" t="s">
        <v>281</v>
      </c>
      <c r="B93" s="5" t="s">
        <v>282</v>
      </c>
      <c r="C93" s="5" t="s">
        <v>14</v>
      </c>
      <c r="D93" s="4" t="s">
        <v>283</v>
      </c>
      <c r="E93" s="5" t="s">
        <v>25</v>
      </c>
      <c r="F93" s="6">
        <v>45.36</v>
      </c>
      <c r="G93" s="7">
        <v>18.87</v>
      </c>
      <c r="H93" s="6">
        <v>22.12</v>
      </c>
      <c r="I93" s="7">
        <f t="shared" si="10"/>
        <v>23.04</v>
      </c>
      <c r="J93" s="7">
        <f t="shared" si="11"/>
        <v>1045.0899999999999</v>
      </c>
    </row>
    <row r="94" spans="1:10" x14ac:dyDescent="0.25">
      <c r="A94" s="4" t="s">
        <v>284</v>
      </c>
      <c r="B94" s="5" t="s">
        <v>285</v>
      </c>
      <c r="C94" s="5" t="s">
        <v>14</v>
      </c>
      <c r="D94" s="4" t="s">
        <v>286</v>
      </c>
      <c r="E94" s="5" t="s">
        <v>25</v>
      </c>
      <c r="F94" s="6">
        <v>45.36</v>
      </c>
      <c r="G94" s="7">
        <v>8.67</v>
      </c>
      <c r="H94" s="6">
        <v>22.12</v>
      </c>
      <c r="I94" s="7">
        <f t="shared" si="10"/>
        <v>10.58</v>
      </c>
      <c r="J94" s="7">
        <f t="shared" si="11"/>
        <v>479.9</v>
      </c>
    </row>
    <row r="95" spans="1:10" ht="16.5" x14ac:dyDescent="0.25">
      <c r="A95" s="4" t="s">
        <v>287</v>
      </c>
      <c r="B95" s="5" t="s">
        <v>288</v>
      </c>
      <c r="C95" s="5" t="s">
        <v>14</v>
      </c>
      <c r="D95" s="4" t="s">
        <v>289</v>
      </c>
      <c r="E95" s="5" t="s">
        <v>25</v>
      </c>
      <c r="F95" s="6">
        <v>45.36</v>
      </c>
      <c r="G95" s="7">
        <v>18.68</v>
      </c>
      <c r="H95" s="6">
        <v>22.12</v>
      </c>
      <c r="I95" s="7">
        <f t="shared" si="10"/>
        <v>22.81</v>
      </c>
      <c r="J95" s="7">
        <f t="shared" si="11"/>
        <v>1034.6600000000001</v>
      </c>
    </row>
    <row r="96" spans="1:10" x14ac:dyDescent="0.25">
      <c r="A96" s="4" t="s">
        <v>290</v>
      </c>
      <c r="B96" s="5" t="s">
        <v>291</v>
      </c>
      <c r="C96" s="5" t="s">
        <v>14</v>
      </c>
      <c r="D96" s="4" t="s">
        <v>292</v>
      </c>
      <c r="E96" s="5" t="s">
        <v>25</v>
      </c>
      <c r="F96" s="6">
        <v>21.3</v>
      </c>
      <c r="G96" s="7">
        <v>10.24</v>
      </c>
      <c r="H96" s="6">
        <v>22.12</v>
      </c>
      <c r="I96" s="7">
        <f t="shared" si="10"/>
        <v>12.5</v>
      </c>
      <c r="J96" s="7">
        <f t="shared" si="11"/>
        <v>266.25</v>
      </c>
    </row>
    <row r="97" spans="1:10" ht="24.75" x14ac:dyDescent="0.25">
      <c r="A97" s="4" t="s">
        <v>293</v>
      </c>
      <c r="B97" s="5" t="s">
        <v>294</v>
      </c>
      <c r="C97" s="5" t="s">
        <v>14</v>
      </c>
      <c r="D97" s="4" t="s">
        <v>295</v>
      </c>
      <c r="E97" s="5" t="s">
        <v>25</v>
      </c>
      <c r="F97" s="6">
        <v>21.3</v>
      </c>
      <c r="G97" s="7">
        <v>27.65</v>
      </c>
      <c r="H97" s="6">
        <v>22.12</v>
      </c>
      <c r="I97" s="7">
        <f t="shared" si="10"/>
        <v>33.76</v>
      </c>
      <c r="J97" s="7">
        <f t="shared" si="11"/>
        <v>719.08</v>
      </c>
    </row>
    <row r="98" spans="1:10" ht="24.75" x14ac:dyDescent="0.25">
      <c r="A98" s="4" t="s">
        <v>296</v>
      </c>
      <c r="B98" s="5" t="s">
        <v>297</v>
      </c>
      <c r="C98" s="5" t="s">
        <v>14</v>
      </c>
      <c r="D98" s="4" t="s">
        <v>298</v>
      </c>
      <c r="E98" s="5" t="s">
        <v>25</v>
      </c>
      <c r="F98" s="6">
        <v>21.3</v>
      </c>
      <c r="G98" s="7">
        <v>56.76</v>
      </c>
      <c r="H98" s="6">
        <v>22.12</v>
      </c>
      <c r="I98" s="7">
        <f t="shared" si="10"/>
        <v>69.31</v>
      </c>
      <c r="J98" s="7">
        <f t="shared" si="11"/>
        <v>1476.3</v>
      </c>
    </row>
    <row r="99" spans="1:10" ht="33" x14ac:dyDescent="0.25">
      <c r="A99" s="4" t="s">
        <v>299</v>
      </c>
      <c r="B99" s="5" t="s">
        <v>300</v>
      </c>
      <c r="C99" s="5" t="s">
        <v>84</v>
      </c>
      <c r="D99" s="4" t="s">
        <v>301</v>
      </c>
      <c r="E99" s="5" t="s">
        <v>40</v>
      </c>
      <c r="F99" s="6">
        <v>18.5</v>
      </c>
      <c r="G99" s="7">
        <v>195.5</v>
      </c>
      <c r="H99" s="6">
        <v>22.12</v>
      </c>
      <c r="I99" s="7">
        <f t="shared" si="10"/>
        <v>238.74</v>
      </c>
      <c r="J99" s="7">
        <f t="shared" si="11"/>
        <v>4416.6899999999996</v>
      </c>
    </row>
    <row r="100" spans="1:10" ht="20.100000000000001" customHeight="1" x14ac:dyDescent="0.25">
      <c r="A100" s="2" t="s">
        <v>302</v>
      </c>
      <c r="B100" s="10" t="s">
        <v>303</v>
      </c>
      <c r="C100" s="10"/>
      <c r="D100" s="10"/>
      <c r="E100" s="10"/>
      <c r="F100" s="10"/>
      <c r="G100" s="10">
        <f>TRUNC(F101*G101,2)+TRUNC(F102*G102,2)+TRUNC(F103*G103,2)+TRUNC(F104*G104,2)</f>
        <v>635.09999999999991</v>
      </c>
      <c r="H100" s="10"/>
      <c r="I100" s="10"/>
      <c r="J100" s="3">
        <f>TRUNC(SUM(J101:J104),2)</f>
        <v>775.24</v>
      </c>
    </row>
    <row r="101" spans="1:10" ht="24.75" x14ac:dyDescent="0.25">
      <c r="A101" s="4" t="s">
        <v>304</v>
      </c>
      <c r="B101" s="5" t="s">
        <v>305</v>
      </c>
      <c r="C101" s="5" t="s">
        <v>14</v>
      </c>
      <c r="D101" s="4" t="s">
        <v>306</v>
      </c>
      <c r="E101" s="5" t="s">
        <v>47</v>
      </c>
      <c r="F101" s="6">
        <v>18</v>
      </c>
      <c r="G101" s="7">
        <v>10.44</v>
      </c>
      <c r="H101" s="6">
        <v>22.12</v>
      </c>
      <c r="I101" s="7">
        <f>TRUNC(G101 * TRUNC(1 + (H101/100),4),2)</f>
        <v>12.74</v>
      </c>
      <c r="J101" s="7">
        <f>TRUNC(TRUNC(F101,2)*TRUNC(I101,2),2)</f>
        <v>229.32</v>
      </c>
    </row>
    <row r="102" spans="1:10" ht="24.75" x14ac:dyDescent="0.25">
      <c r="A102" s="4" t="s">
        <v>307</v>
      </c>
      <c r="B102" s="5" t="s">
        <v>308</v>
      </c>
      <c r="C102" s="5" t="s">
        <v>14</v>
      </c>
      <c r="D102" s="4" t="s">
        <v>309</v>
      </c>
      <c r="E102" s="5" t="s">
        <v>47</v>
      </c>
      <c r="F102" s="6">
        <v>13</v>
      </c>
      <c r="G102" s="7">
        <v>10.26</v>
      </c>
      <c r="H102" s="6">
        <v>22.12</v>
      </c>
      <c r="I102" s="7">
        <f>TRUNC(G102 * TRUNC(1 + (H102/100),4),2)</f>
        <v>12.52</v>
      </c>
      <c r="J102" s="7">
        <f>TRUNC(TRUNC(F102,2)*TRUNC(I102,2),2)</f>
        <v>162.76</v>
      </c>
    </row>
    <row r="103" spans="1:10" ht="24.75" x14ac:dyDescent="0.25">
      <c r="A103" s="4" t="s">
        <v>310</v>
      </c>
      <c r="B103" s="5" t="s">
        <v>311</v>
      </c>
      <c r="C103" s="5" t="s">
        <v>14</v>
      </c>
      <c r="D103" s="4" t="s">
        <v>312</v>
      </c>
      <c r="E103" s="5" t="s">
        <v>47</v>
      </c>
      <c r="F103" s="6">
        <v>4</v>
      </c>
      <c r="G103" s="7">
        <v>14.67</v>
      </c>
      <c r="H103" s="6">
        <v>22.12</v>
      </c>
      <c r="I103" s="7">
        <f>TRUNC(G103 * TRUNC(1 + (H103/100),4),2)</f>
        <v>17.91</v>
      </c>
      <c r="J103" s="7">
        <f>TRUNC(TRUNC(F103,2)*TRUNC(I103,2),2)</f>
        <v>71.64</v>
      </c>
    </row>
    <row r="104" spans="1:10" ht="24.75" x14ac:dyDescent="0.25">
      <c r="A104" s="4" t="s">
        <v>313</v>
      </c>
      <c r="B104" s="5" t="s">
        <v>314</v>
      </c>
      <c r="C104" s="5" t="s">
        <v>14</v>
      </c>
      <c r="D104" s="4" t="s">
        <v>315</v>
      </c>
      <c r="E104" s="5" t="s">
        <v>40</v>
      </c>
      <c r="F104" s="6">
        <v>12</v>
      </c>
      <c r="G104" s="7">
        <v>21.26</v>
      </c>
      <c r="H104" s="6">
        <v>22.12</v>
      </c>
      <c r="I104" s="7">
        <f>TRUNC(G104 * TRUNC(1 + (H104/100),4),2)</f>
        <v>25.96</v>
      </c>
      <c r="J104" s="7">
        <f>TRUNC(TRUNC(F104,2)*TRUNC(I104,2),2)</f>
        <v>311.52</v>
      </c>
    </row>
    <row r="105" spans="1:10" ht="20.100000000000001" customHeight="1" x14ac:dyDescent="0.25">
      <c r="A105" s="2" t="s">
        <v>316</v>
      </c>
      <c r="B105" s="10" t="s">
        <v>317</v>
      </c>
      <c r="C105" s="10"/>
      <c r="D105" s="10"/>
      <c r="E105" s="10"/>
      <c r="F105" s="10"/>
      <c r="G105" s="10">
        <f>TRUNC(F106*G106,2)+TRUNC(F107*G107,2)+TRUNC(F108*G108,2)+TRUNC(F109*G109,2)+TRUNC(F110*G110,2)</f>
        <v>458.47</v>
      </c>
      <c r="H105" s="10"/>
      <c r="I105" s="10"/>
      <c r="J105" s="3">
        <f>TRUNC(SUM(J106:J110),2)</f>
        <v>559.83000000000004</v>
      </c>
    </row>
    <row r="106" spans="1:10" ht="24.75" x14ac:dyDescent="0.25">
      <c r="A106" s="4" t="s">
        <v>318</v>
      </c>
      <c r="B106" s="5" t="s">
        <v>319</v>
      </c>
      <c r="C106" s="5" t="s">
        <v>14</v>
      </c>
      <c r="D106" s="4" t="s">
        <v>320</v>
      </c>
      <c r="E106" s="5" t="s">
        <v>47</v>
      </c>
      <c r="F106" s="6">
        <v>1</v>
      </c>
      <c r="G106" s="7">
        <v>41.51</v>
      </c>
      <c r="H106" s="6">
        <v>22.12</v>
      </c>
      <c r="I106" s="7">
        <f>TRUNC(G106 * TRUNC(1 + (H106/100),4),2)</f>
        <v>50.69</v>
      </c>
      <c r="J106" s="7">
        <f>TRUNC(TRUNC(F106,2)*TRUNC(I106,2),2)</f>
        <v>50.69</v>
      </c>
    </row>
    <row r="107" spans="1:10" ht="24.75" x14ac:dyDescent="0.25">
      <c r="A107" s="4" t="s">
        <v>321</v>
      </c>
      <c r="B107" s="5" t="s">
        <v>322</v>
      </c>
      <c r="C107" s="5" t="s">
        <v>14</v>
      </c>
      <c r="D107" s="4" t="s">
        <v>323</v>
      </c>
      <c r="E107" s="5" t="s">
        <v>47</v>
      </c>
      <c r="F107" s="6">
        <v>1</v>
      </c>
      <c r="G107" s="7">
        <v>69.67</v>
      </c>
      <c r="H107" s="6">
        <v>22.12</v>
      </c>
      <c r="I107" s="7">
        <f>TRUNC(G107 * TRUNC(1 + (H107/100),4),2)</f>
        <v>85.08</v>
      </c>
      <c r="J107" s="7">
        <f>TRUNC(TRUNC(F107,2)*TRUNC(I107,2),2)</f>
        <v>85.08</v>
      </c>
    </row>
    <row r="108" spans="1:10" ht="24.75" x14ac:dyDescent="0.25">
      <c r="A108" s="4" t="s">
        <v>324</v>
      </c>
      <c r="B108" s="5" t="s">
        <v>325</v>
      </c>
      <c r="C108" s="5" t="s">
        <v>14</v>
      </c>
      <c r="D108" s="4" t="s">
        <v>326</v>
      </c>
      <c r="E108" s="5" t="s">
        <v>47</v>
      </c>
      <c r="F108" s="6">
        <v>5</v>
      </c>
      <c r="G108" s="7">
        <v>17.600000000000001</v>
      </c>
      <c r="H108" s="6">
        <v>22.12</v>
      </c>
      <c r="I108" s="7">
        <f>TRUNC(G108 * TRUNC(1 + (H108/100),4),2)</f>
        <v>21.49</v>
      </c>
      <c r="J108" s="7">
        <f>TRUNC(TRUNC(F108,2)*TRUNC(I108,2),2)</f>
        <v>107.45</v>
      </c>
    </row>
    <row r="109" spans="1:10" ht="24.75" x14ac:dyDescent="0.25">
      <c r="A109" s="4" t="s">
        <v>327</v>
      </c>
      <c r="B109" s="5" t="s">
        <v>328</v>
      </c>
      <c r="C109" s="5" t="s">
        <v>14</v>
      </c>
      <c r="D109" s="4" t="s">
        <v>329</v>
      </c>
      <c r="E109" s="5" t="s">
        <v>47</v>
      </c>
      <c r="F109" s="6">
        <v>1</v>
      </c>
      <c r="G109" s="7">
        <v>45.05</v>
      </c>
      <c r="H109" s="6">
        <v>22.12</v>
      </c>
      <c r="I109" s="7">
        <f>TRUNC(G109 * TRUNC(1 + (H109/100),4),2)</f>
        <v>55.01</v>
      </c>
      <c r="J109" s="7">
        <f>TRUNC(TRUNC(F109,2)*TRUNC(I109,2),2)</f>
        <v>55.01</v>
      </c>
    </row>
    <row r="110" spans="1:10" ht="24.75" x14ac:dyDescent="0.25">
      <c r="A110" s="4" t="s">
        <v>330</v>
      </c>
      <c r="B110" s="5" t="s">
        <v>331</v>
      </c>
      <c r="C110" s="5" t="s">
        <v>14</v>
      </c>
      <c r="D110" s="4" t="s">
        <v>332</v>
      </c>
      <c r="E110" s="5" t="s">
        <v>40</v>
      </c>
      <c r="F110" s="6">
        <v>8</v>
      </c>
      <c r="G110" s="7">
        <v>26.78</v>
      </c>
      <c r="H110" s="6">
        <v>22.12</v>
      </c>
      <c r="I110" s="7">
        <f>TRUNC(G110 * TRUNC(1 + (H110/100),4),2)</f>
        <v>32.700000000000003</v>
      </c>
      <c r="J110" s="7">
        <f>TRUNC(TRUNC(F110,2)*TRUNC(I110,2),2)</f>
        <v>261.60000000000002</v>
      </c>
    </row>
    <row r="111" spans="1:10" ht="20.100000000000001" customHeight="1" x14ac:dyDescent="0.25">
      <c r="A111" s="2" t="s">
        <v>333</v>
      </c>
      <c r="B111" s="10" t="s">
        <v>334</v>
      </c>
      <c r="C111" s="10"/>
      <c r="D111" s="10"/>
      <c r="E111" s="10"/>
      <c r="F111" s="10"/>
      <c r="G111" s="10">
        <f>TRUNC(F112*G112,2)+TRUNC(F113*G113,2)+TRUNC(F114*G114,2)+TRUNC(F115*G115,2)+TRUNC(F116*G116,2)+TRUNC(F117*G117,2)+TRUNC(F118*G118,2)+TRUNC(F119*G119,2)+TRUNC(F120*G120,2)+TRUNC(F121*G121,2)+TRUNC(F122*G122,2)+TRUNC(F123*G123,2)+TRUNC(F124*G124,2)+TRUNC(F125*G125,2)+TRUNC(F126*G126,2)+TRUNC(F127*G127,2)+TRUNC(F128*G128,2)+TRUNC(F129*G129,2)+TRUNC(F130*G130,2)+TRUNC(F131*G131,2)+TRUNC(F132*G132,2)+TRUNC(F133*G133,2)+TRUNC(F134*G134,2)+TRUNC(F135*G135,2)+TRUNC(F136*G136,2)+TRUNC(F137*G137,2)+TRUNC(F138*G138,2)+TRUNC(F139*G139,2)+TRUNC(F140*G140,2)+TRUNC(F141*G141,2)+TRUNC(F142*G142,2)+TRUNC(F143*G143,2)+TRUNC(F144*G144,2)+TRUNC(F145*G145,2)+TRUNC(F146*G146,2)+TRUNC(F147*G147,2)+TRUNC(F148*G148,2)+TRUNC(F149*G149,2)+TRUNC(F150*G150,2)+TRUNC(F151*G151,2)+TRUNC(F152*G152,2)+TRUNC(F153*G153,2)+TRUNC(F154*G154,2)+TRUNC(F155*G155,2)+TRUNC(F156*G156,2)+TRUNC(F157*G157,2)+TRUNC(F158*G158,2)+TRUNC(F159*G159,2)+TRUNC(F160*G160,2)+TRUNC(F161*G161,2)+TRUNC(F162*G162,2)+TRUNC(F163*G163,2)+TRUNC(F164*G164,2)+TRUNC(F165*G165,2)+TRUNC(F166*G166,2)+TRUNC(F167*G167,2)+TRUNC(F168*G168,2)+TRUNC(F169*G169,2)+TRUNC(F170*G170,2)+TRUNC(F171*G171,2)+TRUNC(F172*G172,2)+TRUNC(F173*G173,2)+TRUNC(F174*G174,2)+TRUNC(F175*G175,2)+TRUNC(F176*G176,2)+TRUNC(F177*G177,2)+TRUNC(F178*G178,2)+TRUNC(F179*G179,2)+TRUNC(F180*G180,2)</f>
        <v>33209.459999999992</v>
      </c>
      <c r="H111" s="10"/>
      <c r="I111" s="10"/>
      <c r="J111" s="3">
        <f>TRUNC(SUM(J112:J180),2)</f>
        <v>40551.15</v>
      </c>
    </row>
    <row r="112" spans="1:10" ht="24.75" x14ac:dyDescent="0.25">
      <c r="A112" s="4" t="s">
        <v>335</v>
      </c>
      <c r="B112" s="5" t="s">
        <v>336</v>
      </c>
      <c r="C112" s="5" t="s">
        <v>14</v>
      </c>
      <c r="D112" s="4" t="s">
        <v>337</v>
      </c>
      <c r="E112" s="5" t="s">
        <v>47</v>
      </c>
      <c r="F112" s="6">
        <v>7</v>
      </c>
      <c r="G112" s="7">
        <v>9.09</v>
      </c>
      <c r="H112" s="6">
        <v>22.12</v>
      </c>
      <c r="I112" s="7">
        <f t="shared" ref="I112:I143" si="12">TRUNC(G112 * TRUNC(1 + (H112/100),4),2)</f>
        <v>11.1</v>
      </c>
      <c r="J112" s="7">
        <f t="shared" ref="J112:J143" si="13">TRUNC(TRUNC(F112,2)*TRUNC(I112,2),2)</f>
        <v>77.7</v>
      </c>
    </row>
    <row r="113" spans="1:10" ht="24.75" x14ac:dyDescent="0.25">
      <c r="A113" s="4" t="s">
        <v>338</v>
      </c>
      <c r="B113" s="5" t="s">
        <v>339</v>
      </c>
      <c r="C113" s="5" t="s">
        <v>14</v>
      </c>
      <c r="D113" s="4" t="s">
        <v>340</v>
      </c>
      <c r="E113" s="5" t="s">
        <v>47</v>
      </c>
      <c r="F113" s="6">
        <v>32</v>
      </c>
      <c r="G113" s="7">
        <v>6.34</v>
      </c>
      <c r="H113" s="6">
        <v>22.12</v>
      </c>
      <c r="I113" s="7">
        <f t="shared" si="12"/>
        <v>7.74</v>
      </c>
      <c r="J113" s="7">
        <f t="shared" si="13"/>
        <v>247.68</v>
      </c>
    </row>
    <row r="114" spans="1:10" ht="24.75" x14ac:dyDescent="0.25">
      <c r="A114" s="4" t="s">
        <v>341</v>
      </c>
      <c r="B114" s="5" t="s">
        <v>342</v>
      </c>
      <c r="C114" s="5" t="s">
        <v>14</v>
      </c>
      <c r="D114" s="4" t="s">
        <v>343</v>
      </c>
      <c r="E114" s="5" t="s">
        <v>47</v>
      </c>
      <c r="F114" s="6">
        <v>14</v>
      </c>
      <c r="G114" s="7">
        <v>8.4</v>
      </c>
      <c r="H114" s="6">
        <v>22.12</v>
      </c>
      <c r="I114" s="7">
        <f t="shared" si="12"/>
        <v>10.25</v>
      </c>
      <c r="J114" s="7">
        <f t="shared" si="13"/>
        <v>143.5</v>
      </c>
    </row>
    <row r="115" spans="1:10" ht="24.75" x14ac:dyDescent="0.25">
      <c r="A115" s="4" t="s">
        <v>344</v>
      </c>
      <c r="B115" s="5" t="s">
        <v>345</v>
      </c>
      <c r="C115" s="5" t="s">
        <v>14</v>
      </c>
      <c r="D115" s="4" t="s">
        <v>346</v>
      </c>
      <c r="E115" s="5" t="s">
        <v>47</v>
      </c>
      <c r="F115" s="6">
        <v>4</v>
      </c>
      <c r="G115" s="7">
        <v>14</v>
      </c>
      <c r="H115" s="6">
        <v>22.12</v>
      </c>
      <c r="I115" s="7">
        <f t="shared" si="12"/>
        <v>17.09</v>
      </c>
      <c r="J115" s="7">
        <f t="shared" si="13"/>
        <v>68.36</v>
      </c>
    </row>
    <row r="116" spans="1:10" ht="16.5" x14ac:dyDescent="0.25">
      <c r="A116" s="4" t="s">
        <v>347</v>
      </c>
      <c r="B116" s="5" t="s">
        <v>348</v>
      </c>
      <c r="C116" s="5" t="s">
        <v>84</v>
      </c>
      <c r="D116" s="4" t="s">
        <v>349</v>
      </c>
      <c r="E116" s="5" t="s">
        <v>247</v>
      </c>
      <c r="F116" s="6">
        <v>2</v>
      </c>
      <c r="G116" s="7">
        <v>170.06</v>
      </c>
      <c r="H116" s="6">
        <v>22.12</v>
      </c>
      <c r="I116" s="7">
        <f t="shared" si="12"/>
        <v>207.67</v>
      </c>
      <c r="J116" s="7">
        <f t="shared" si="13"/>
        <v>415.34</v>
      </c>
    </row>
    <row r="117" spans="1:10" ht="16.5" x14ac:dyDescent="0.25">
      <c r="A117" s="4" t="s">
        <v>350</v>
      </c>
      <c r="B117" s="5" t="s">
        <v>351</v>
      </c>
      <c r="C117" s="5" t="s">
        <v>14</v>
      </c>
      <c r="D117" s="4" t="s">
        <v>352</v>
      </c>
      <c r="E117" s="5" t="s">
        <v>47</v>
      </c>
      <c r="F117" s="6">
        <v>2</v>
      </c>
      <c r="G117" s="7">
        <v>803.39</v>
      </c>
      <c r="H117" s="6">
        <v>22.12</v>
      </c>
      <c r="I117" s="7">
        <f t="shared" si="12"/>
        <v>981.09</v>
      </c>
      <c r="J117" s="7">
        <f t="shared" si="13"/>
        <v>1962.18</v>
      </c>
    </row>
    <row r="118" spans="1:10" ht="16.5" x14ac:dyDescent="0.25">
      <c r="A118" s="4" t="s">
        <v>353</v>
      </c>
      <c r="B118" s="5" t="s">
        <v>354</v>
      </c>
      <c r="C118" s="5" t="s">
        <v>14</v>
      </c>
      <c r="D118" s="4" t="s">
        <v>355</v>
      </c>
      <c r="E118" s="5" t="s">
        <v>47</v>
      </c>
      <c r="F118" s="6">
        <v>1</v>
      </c>
      <c r="G118" s="7">
        <v>5157.2</v>
      </c>
      <c r="H118" s="6">
        <v>22.12</v>
      </c>
      <c r="I118" s="7">
        <f t="shared" si="12"/>
        <v>6297.97</v>
      </c>
      <c r="J118" s="7">
        <f t="shared" si="13"/>
        <v>6297.97</v>
      </c>
    </row>
    <row r="119" spans="1:10" ht="16.5" x14ac:dyDescent="0.25">
      <c r="A119" s="4" t="s">
        <v>356</v>
      </c>
      <c r="B119" s="5" t="s">
        <v>357</v>
      </c>
      <c r="C119" s="5" t="s">
        <v>14</v>
      </c>
      <c r="D119" s="4" t="s">
        <v>358</v>
      </c>
      <c r="E119" s="5" t="s">
        <v>47</v>
      </c>
      <c r="F119" s="6">
        <v>13</v>
      </c>
      <c r="G119" s="7">
        <v>11.92</v>
      </c>
      <c r="H119" s="6">
        <v>22.12</v>
      </c>
      <c r="I119" s="7">
        <f t="shared" si="12"/>
        <v>14.55</v>
      </c>
      <c r="J119" s="7">
        <f t="shared" si="13"/>
        <v>189.15</v>
      </c>
    </row>
    <row r="120" spans="1:10" ht="16.5" x14ac:dyDescent="0.25">
      <c r="A120" s="4" t="s">
        <v>359</v>
      </c>
      <c r="B120" s="5" t="s">
        <v>360</v>
      </c>
      <c r="C120" s="5" t="s">
        <v>14</v>
      </c>
      <c r="D120" s="4" t="s">
        <v>361</v>
      </c>
      <c r="E120" s="5" t="s">
        <v>47</v>
      </c>
      <c r="F120" s="6">
        <v>12</v>
      </c>
      <c r="G120" s="7">
        <v>28.15</v>
      </c>
      <c r="H120" s="6">
        <v>22.12</v>
      </c>
      <c r="I120" s="7">
        <f t="shared" si="12"/>
        <v>34.369999999999997</v>
      </c>
      <c r="J120" s="7">
        <f t="shared" si="13"/>
        <v>412.44</v>
      </c>
    </row>
    <row r="121" spans="1:10" ht="16.5" x14ac:dyDescent="0.25">
      <c r="A121" s="4" t="s">
        <v>362</v>
      </c>
      <c r="B121" s="5" t="s">
        <v>363</v>
      </c>
      <c r="C121" s="5" t="s">
        <v>14</v>
      </c>
      <c r="D121" s="4" t="s">
        <v>364</v>
      </c>
      <c r="E121" s="5" t="s">
        <v>47</v>
      </c>
      <c r="F121" s="6">
        <v>4</v>
      </c>
      <c r="G121" s="7">
        <v>23.29</v>
      </c>
      <c r="H121" s="6">
        <v>22.12</v>
      </c>
      <c r="I121" s="7">
        <f t="shared" si="12"/>
        <v>28.44</v>
      </c>
      <c r="J121" s="7">
        <f t="shared" si="13"/>
        <v>113.76</v>
      </c>
    </row>
    <row r="122" spans="1:10" ht="16.5" x14ac:dyDescent="0.25">
      <c r="A122" s="4" t="s">
        <v>365</v>
      </c>
      <c r="B122" s="5" t="s">
        <v>366</v>
      </c>
      <c r="C122" s="5" t="s">
        <v>14</v>
      </c>
      <c r="D122" s="4" t="s">
        <v>367</v>
      </c>
      <c r="E122" s="5" t="s">
        <v>47</v>
      </c>
      <c r="F122" s="6">
        <v>8</v>
      </c>
      <c r="G122" s="7">
        <v>11.37</v>
      </c>
      <c r="H122" s="6">
        <v>22.12</v>
      </c>
      <c r="I122" s="7">
        <f t="shared" si="12"/>
        <v>13.88</v>
      </c>
      <c r="J122" s="7">
        <f t="shared" si="13"/>
        <v>111.04</v>
      </c>
    </row>
    <row r="123" spans="1:10" ht="16.5" x14ac:dyDescent="0.25">
      <c r="A123" s="4" t="s">
        <v>368</v>
      </c>
      <c r="B123" s="5" t="s">
        <v>369</v>
      </c>
      <c r="C123" s="5" t="s">
        <v>14</v>
      </c>
      <c r="D123" s="4" t="s">
        <v>370</v>
      </c>
      <c r="E123" s="5" t="s">
        <v>47</v>
      </c>
      <c r="F123" s="6">
        <v>12</v>
      </c>
      <c r="G123" s="7">
        <v>12.64</v>
      </c>
      <c r="H123" s="6">
        <v>22.12</v>
      </c>
      <c r="I123" s="7">
        <f t="shared" si="12"/>
        <v>15.43</v>
      </c>
      <c r="J123" s="7">
        <f t="shared" si="13"/>
        <v>185.16</v>
      </c>
    </row>
    <row r="124" spans="1:10" ht="24.75" x14ac:dyDescent="0.25">
      <c r="A124" s="4" t="s">
        <v>371</v>
      </c>
      <c r="B124" s="5" t="s">
        <v>372</v>
      </c>
      <c r="C124" s="5" t="s">
        <v>14</v>
      </c>
      <c r="D124" s="4" t="s">
        <v>373</v>
      </c>
      <c r="E124" s="5" t="s">
        <v>47</v>
      </c>
      <c r="F124" s="6">
        <v>1</v>
      </c>
      <c r="G124" s="7">
        <v>20.010000000000002</v>
      </c>
      <c r="H124" s="6">
        <v>22.12</v>
      </c>
      <c r="I124" s="7">
        <f t="shared" si="12"/>
        <v>24.43</v>
      </c>
      <c r="J124" s="7">
        <f t="shared" si="13"/>
        <v>24.43</v>
      </c>
    </row>
    <row r="125" spans="1:10" ht="24.75" x14ac:dyDescent="0.25">
      <c r="A125" s="4" t="s">
        <v>374</v>
      </c>
      <c r="B125" s="5" t="s">
        <v>375</v>
      </c>
      <c r="C125" s="5" t="s">
        <v>14</v>
      </c>
      <c r="D125" s="4" t="s">
        <v>376</v>
      </c>
      <c r="E125" s="5" t="s">
        <v>47</v>
      </c>
      <c r="F125" s="6">
        <v>5</v>
      </c>
      <c r="G125" s="7">
        <v>26.64</v>
      </c>
      <c r="H125" s="6">
        <v>22.12</v>
      </c>
      <c r="I125" s="7">
        <f t="shared" si="12"/>
        <v>32.53</v>
      </c>
      <c r="J125" s="7">
        <f t="shared" si="13"/>
        <v>162.65</v>
      </c>
    </row>
    <row r="126" spans="1:10" ht="24.75" x14ac:dyDescent="0.25">
      <c r="A126" s="4" t="s">
        <v>377</v>
      </c>
      <c r="B126" s="5" t="s">
        <v>378</v>
      </c>
      <c r="C126" s="5" t="s">
        <v>14</v>
      </c>
      <c r="D126" s="4" t="s">
        <v>379</v>
      </c>
      <c r="E126" s="5" t="s">
        <v>47</v>
      </c>
      <c r="F126" s="6">
        <v>2</v>
      </c>
      <c r="G126" s="7">
        <v>36.29</v>
      </c>
      <c r="H126" s="6">
        <v>22.12</v>
      </c>
      <c r="I126" s="7">
        <f t="shared" si="12"/>
        <v>44.31</v>
      </c>
      <c r="J126" s="7">
        <f t="shared" si="13"/>
        <v>88.62</v>
      </c>
    </row>
    <row r="127" spans="1:10" ht="24.75" x14ac:dyDescent="0.25">
      <c r="A127" s="4" t="s">
        <v>380</v>
      </c>
      <c r="B127" s="5" t="s">
        <v>381</v>
      </c>
      <c r="C127" s="5" t="s">
        <v>14</v>
      </c>
      <c r="D127" s="4" t="s">
        <v>382</v>
      </c>
      <c r="E127" s="5" t="s">
        <v>47</v>
      </c>
      <c r="F127" s="6">
        <v>6</v>
      </c>
      <c r="G127" s="7">
        <v>35.5</v>
      </c>
      <c r="H127" s="6">
        <v>22.12</v>
      </c>
      <c r="I127" s="7">
        <f t="shared" si="12"/>
        <v>43.35</v>
      </c>
      <c r="J127" s="7">
        <f t="shared" si="13"/>
        <v>260.10000000000002</v>
      </c>
    </row>
    <row r="128" spans="1:10" ht="16.5" x14ac:dyDescent="0.25">
      <c r="A128" s="4" t="s">
        <v>383</v>
      </c>
      <c r="B128" s="5" t="s">
        <v>384</v>
      </c>
      <c r="C128" s="5" t="s">
        <v>14</v>
      </c>
      <c r="D128" s="4" t="s">
        <v>385</v>
      </c>
      <c r="E128" s="5" t="s">
        <v>47</v>
      </c>
      <c r="F128" s="6">
        <v>22</v>
      </c>
      <c r="G128" s="7">
        <v>9.8800000000000008</v>
      </c>
      <c r="H128" s="6">
        <v>22.12</v>
      </c>
      <c r="I128" s="7">
        <f t="shared" si="12"/>
        <v>12.06</v>
      </c>
      <c r="J128" s="7">
        <f t="shared" si="13"/>
        <v>265.32</v>
      </c>
    </row>
    <row r="129" spans="1:10" ht="16.5" x14ac:dyDescent="0.25">
      <c r="A129" s="4" t="s">
        <v>386</v>
      </c>
      <c r="B129" s="5" t="s">
        <v>387</v>
      </c>
      <c r="C129" s="5" t="s">
        <v>14</v>
      </c>
      <c r="D129" s="4" t="s">
        <v>388</v>
      </c>
      <c r="E129" s="5" t="s">
        <v>47</v>
      </c>
      <c r="F129" s="6">
        <v>32</v>
      </c>
      <c r="G129" s="7">
        <v>9.11</v>
      </c>
      <c r="H129" s="6">
        <v>22.12</v>
      </c>
      <c r="I129" s="7">
        <f t="shared" si="12"/>
        <v>11.12</v>
      </c>
      <c r="J129" s="7">
        <f t="shared" si="13"/>
        <v>355.84</v>
      </c>
    </row>
    <row r="130" spans="1:10" ht="16.5" x14ac:dyDescent="0.25">
      <c r="A130" s="4" t="s">
        <v>389</v>
      </c>
      <c r="B130" s="5" t="s">
        <v>390</v>
      </c>
      <c r="C130" s="5" t="s">
        <v>14</v>
      </c>
      <c r="D130" s="4" t="s">
        <v>391</v>
      </c>
      <c r="E130" s="5" t="s">
        <v>47</v>
      </c>
      <c r="F130" s="6">
        <v>3</v>
      </c>
      <c r="G130" s="7">
        <v>13.11</v>
      </c>
      <c r="H130" s="6">
        <v>22.12</v>
      </c>
      <c r="I130" s="7">
        <f t="shared" si="12"/>
        <v>16</v>
      </c>
      <c r="J130" s="7">
        <f t="shared" si="13"/>
        <v>48</v>
      </c>
    </row>
    <row r="131" spans="1:10" ht="24.75" x14ac:dyDescent="0.25">
      <c r="A131" s="4" t="s">
        <v>392</v>
      </c>
      <c r="B131" s="5" t="s">
        <v>393</v>
      </c>
      <c r="C131" s="5" t="s">
        <v>14</v>
      </c>
      <c r="D131" s="4" t="s">
        <v>394</v>
      </c>
      <c r="E131" s="5" t="s">
        <v>47</v>
      </c>
      <c r="F131" s="6">
        <v>34</v>
      </c>
      <c r="G131" s="7">
        <v>13.34</v>
      </c>
      <c r="H131" s="6">
        <v>22.12</v>
      </c>
      <c r="I131" s="7">
        <f t="shared" si="12"/>
        <v>16.29</v>
      </c>
      <c r="J131" s="7">
        <f t="shared" si="13"/>
        <v>553.86</v>
      </c>
    </row>
    <row r="132" spans="1:10" ht="16.5" x14ac:dyDescent="0.25">
      <c r="A132" s="4" t="s">
        <v>395</v>
      </c>
      <c r="B132" s="5" t="s">
        <v>396</v>
      </c>
      <c r="C132" s="5" t="s">
        <v>14</v>
      </c>
      <c r="D132" s="4" t="s">
        <v>397</v>
      </c>
      <c r="E132" s="5" t="s">
        <v>47</v>
      </c>
      <c r="F132" s="6">
        <v>11</v>
      </c>
      <c r="G132" s="7">
        <v>14.7</v>
      </c>
      <c r="H132" s="6">
        <v>22.12</v>
      </c>
      <c r="I132" s="7">
        <f t="shared" si="12"/>
        <v>17.95</v>
      </c>
      <c r="J132" s="7">
        <f t="shared" si="13"/>
        <v>197.45</v>
      </c>
    </row>
    <row r="133" spans="1:10" ht="16.5" x14ac:dyDescent="0.25">
      <c r="A133" s="4" t="s">
        <v>398</v>
      </c>
      <c r="B133" s="5" t="s">
        <v>399</v>
      </c>
      <c r="C133" s="5" t="s">
        <v>14</v>
      </c>
      <c r="D133" s="4" t="s">
        <v>400</v>
      </c>
      <c r="E133" s="5" t="s">
        <v>47</v>
      </c>
      <c r="F133" s="6">
        <v>4</v>
      </c>
      <c r="G133" s="7">
        <v>101.45</v>
      </c>
      <c r="H133" s="6">
        <v>22.12</v>
      </c>
      <c r="I133" s="7">
        <f t="shared" si="12"/>
        <v>123.89</v>
      </c>
      <c r="J133" s="7">
        <f t="shared" si="13"/>
        <v>495.56</v>
      </c>
    </row>
    <row r="134" spans="1:10" ht="16.5" x14ac:dyDescent="0.25">
      <c r="A134" s="4" t="s">
        <v>401</v>
      </c>
      <c r="B134" s="5" t="s">
        <v>402</v>
      </c>
      <c r="C134" s="5" t="s">
        <v>14</v>
      </c>
      <c r="D134" s="4" t="s">
        <v>403</v>
      </c>
      <c r="E134" s="5" t="s">
        <v>47</v>
      </c>
      <c r="F134" s="6">
        <v>2</v>
      </c>
      <c r="G134" s="7">
        <v>34.71</v>
      </c>
      <c r="H134" s="6">
        <v>22.12</v>
      </c>
      <c r="I134" s="7">
        <f t="shared" si="12"/>
        <v>42.38</v>
      </c>
      <c r="J134" s="7">
        <f t="shared" si="13"/>
        <v>84.76</v>
      </c>
    </row>
    <row r="135" spans="1:10" ht="16.5" x14ac:dyDescent="0.25">
      <c r="A135" s="4" t="s">
        <v>404</v>
      </c>
      <c r="B135" s="5" t="s">
        <v>405</v>
      </c>
      <c r="C135" s="5" t="s">
        <v>14</v>
      </c>
      <c r="D135" s="4" t="s">
        <v>406</v>
      </c>
      <c r="E135" s="5" t="s">
        <v>47</v>
      </c>
      <c r="F135" s="6">
        <v>1</v>
      </c>
      <c r="G135" s="7">
        <v>70.3</v>
      </c>
      <c r="H135" s="6">
        <v>22.12</v>
      </c>
      <c r="I135" s="7">
        <f t="shared" si="12"/>
        <v>85.85</v>
      </c>
      <c r="J135" s="7">
        <f t="shared" si="13"/>
        <v>85.85</v>
      </c>
    </row>
    <row r="136" spans="1:10" ht="16.5" x14ac:dyDescent="0.25">
      <c r="A136" s="4" t="s">
        <v>407</v>
      </c>
      <c r="B136" s="5" t="s">
        <v>408</v>
      </c>
      <c r="C136" s="5" t="s">
        <v>14</v>
      </c>
      <c r="D136" s="4" t="s">
        <v>409</v>
      </c>
      <c r="E136" s="5" t="s">
        <v>47</v>
      </c>
      <c r="F136" s="6">
        <v>1</v>
      </c>
      <c r="G136" s="7">
        <v>51.69</v>
      </c>
      <c r="H136" s="6">
        <v>22.12</v>
      </c>
      <c r="I136" s="7">
        <f t="shared" si="12"/>
        <v>63.12</v>
      </c>
      <c r="J136" s="7">
        <f t="shared" si="13"/>
        <v>63.12</v>
      </c>
    </row>
    <row r="137" spans="1:10" ht="16.5" x14ac:dyDescent="0.25">
      <c r="A137" s="4" t="s">
        <v>410</v>
      </c>
      <c r="B137" s="5" t="s">
        <v>411</v>
      </c>
      <c r="C137" s="5" t="s">
        <v>14</v>
      </c>
      <c r="D137" s="4" t="s">
        <v>412</v>
      </c>
      <c r="E137" s="5" t="s">
        <v>47</v>
      </c>
      <c r="F137" s="6">
        <v>3</v>
      </c>
      <c r="G137" s="7">
        <v>72.31</v>
      </c>
      <c r="H137" s="6">
        <v>22.12</v>
      </c>
      <c r="I137" s="7">
        <f t="shared" si="12"/>
        <v>88.3</v>
      </c>
      <c r="J137" s="7">
        <f t="shared" si="13"/>
        <v>264.89999999999998</v>
      </c>
    </row>
    <row r="138" spans="1:10" ht="16.5" x14ac:dyDescent="0.25">
      <c r="A138" s="4" t="s">
        <v>413</v>
      </c>
      <c r="B138" s="5" t="s">
        <v>414</v>
      </c>
      <c r="C138" s="5" t="s">
        <v>14</v>
      </c>
      <c r="D138" s="4" t="s">
        <v>415</v>
      </c>
      <c r="E138" s="5" t="s">
        <v>47</v>
      </c>
      <c r="F138" s="6">
        <v>11</v>
      </c>
      <c r="G138" s="7">
        <v>106.84</v>
      </c>
      <c r="H138" s="6">
        <v>22.12</v>
      </c>
      <c r="I138" s="7">
        <f t="shared" si="12"/>
        <v>130.47</v>
      </c>
      <c r="J138" s="7">
        <f t="shared" si="13"/>
        <v>1435.17</v>
      </c>
    </row>
    <row r="139" spans="1:10" ht="16.5" x14ac:dyDescent="0.25">
      <c r="A139" s="4" t="s">
        <v>416</v>
      </c>
      <c r="B139" s="5" t="s">
        <v>417</v>
      </c>
      <c r="C139" s="5" t="s">
        <v>14</v>
      </c>
      <c r="D139" s="4" t="s">
        <v>418</v>
      </c>
      <c r="E139" s="5" t="s">
        <v>47</v>
      </c>
      <c r="F139" s="6">
        <v>6</v>
      </c>
      <c r="G139" s="7">
        <v>130.18</v>
      </c>
      <c r="H139" s="6">
        <v>22.12</v>
      </c>
      <c r="I139" s="7">
        <f t="shared" si="12"/>
        <v>158.97</v>
      </c>
      <c r="J139" s="7">
        <f t="shared" si="13"/>
        <v>953.82</v>
      </c>
    </row>
    <row r="140" spans="1:10" ht="16.5" x14ac:dyDescent="0.25">
      <c r="A140" s="4" t="s">
        <v>419</v>
      </c>
      <c r="B140" s="5" t="s">
        <v>420</v>
      </c>
      <c r="C140" s="5" t="s">
        <v>14</v>
      </c>
      <c r="D140" s="4" t="s">
        <v>421</v>
      </c>
      <c r="E140" s="5" t="s">
        <v>47</v>
      </c>
      <c r="F140" s="6">
        <v>2</v>
      </c>
      <c r="G140" s="7">
        <v>189.16</v>
      </c>
      <c r="H140" s="6">
        <v>22.12</v>
      </c>
      <c r="I140" s="7">
        <f t="shared" si="12"/>
        <v>231</v>
      </c>
      <c r="J140" s="7">
        <f t="shared" si="13"/>
        <v>462</v>
      </c>
    </row>
    <row r="141" spans="1:10" ht="16.5" x14ac:dyDescent="0.25">
      <c r="A141" s="4" t="s">
        <v>422</v>
      </c>
      <c r="B141" s="5" t="s">
        <v>423</v>
      </c>
      <c r="C141" s="5" t="s">
        <v>14</v>
      </c>
      <c r="D141" s="4" t="s">
        <v>424</v>
      </c>
      <c r="E141" s="5" t="s">
        <v>47</v>
      </c>
      <c r="F141" s="6">
        <v>2</v>
      </c>
      <c r="G141" s="7">
        <v>12.56</v>
      </c>
      <c r="H141" s="6">
        <v>22.12</v>
      </c>
      <c r="I141" s="7">
        <f t="shared" si="12"/>
        <v>15.33</v>
      </c>
      <c r="J141" s="7">
        <f t="shared" si="13"/>
        <v>30.66</v>
      </c>
    </row>
    <row r="142" spans="1:10" ht="16.5" x14ac:dyDescent="0.25">
      <c r="A142" s="4" t="s">
        <v>425</v>
      </c>
      <c r="B142" s="5" t="s">
        <v>426</v>
      </c>
      <c r="C142" s="5" t="s">
        <v>14</v>
      </c>
      <c r="D142" s="4" t="s">
        <v>427</v>
      </c>
      <c r="E142" s="5" t="s">
        <v>47</v>
      </c>
      <c r="F142" s="6">
        <v>4</v>
      </c>
      <c r="G142" s="7">
        <v>11.3</v>
      </c>
      <c r="H142" s="6">
        <v>22.12</v>
      </c>
      <c r="I142" s="7">
        <f t="shared" si="12"/>
        <v>13.79</v>
      </c>
      <c r="J142" s="7">
        <f t="shared" si="13"/>
        <v>55.16</v>
      </c>
    </row>
    <row r="143" spans="1:10" ht="16.5" x14ac:dyDescent="0.25">
      <c r="A143" s="4" t="s">
        <v>428</v>
      </c>
      <c r="B143" s="5" t="s">
        <v>429</v>
      </c>
      <c r="C143" s="5" t="s">
        <v>14</v>
      </c>
      <c r="D143" s="4" t="s">
        <v>430</v>
      </c>
      <c r="E143" s="5" t="s">
        <v>47</v>
      </c>
      <c r="F143" s="6">
        <v>4</v>
      </c>
      <c r="G143" s="7">
        <v>23.75</v>
      </c>
      <c r="H143" s="6">
        <v>22.12</v>
      </c>
      <c r="I143" s="7">
        <f t="shared" si="12"/>
        <v>29</v>
      </c>
      <c r="J143" s="7">
        <f t="shared" si="13"/>
        <v>116</v>
      </c>
    </row>
    <row r="144" spans="1:10" ht="16.5" x14ac:dyDescent="0.25">
      <c r="A144" s="4" t="s">
        <v>431</v>
      </c>
      <c r="B144" s="5" t="s">
        <v>432</v>
      </c>
      <c r="C144" s="5" t="s">
        <v>14</v>
      </c>
      <c r="D144" s="4" t="s">
        <v>433</v>
      </c>
      <c r="E144" s="5" t="s">
        <v>47</v>
      </c>
      <c r="F144" s="6">
        <v>8</v>
      </c>
      <c r="G144" s="7">
        <v>30.25</v>
      </c>
      <c r="H144" s="6">
        <v>22.12</v>
      </c>
      <c r="I144" s="7">
        <f t="shared" ref="I144:I175" si="14">TRUNC(G144 * TRUNC(1 + (H144/100),4),2)</f>
        <v>36.94</v>
      </c>
      <c r="J144" s="7">
        <f t="shared" ref="J144:J175" si="15">TRUNC(TRUNC(F144,2)*TRUNC(I144,2),2)</f>
        <v>295.52</v>
      </c>
    </row>
    <row r="145" spans="1:10" ht="16.5" x14ac:dyDescent="0.25">
      <c r="A145" s="4" t="s">
        <v>434</v>
      </c>
      <c r="B145" s="5" t="s">
        <v>423</v>
      </c>
      <c r="C145" s="5" t="s">
        <v>14</v>
      </c>
      <c r="D145" s="4" t="s">
        <v>424</v>
      </c>
      <c r="E145" s="5" t="s">
        <v>47</v>
      </c>
      <c r="F145" s="6">
        <v>20</v>
      </c>
      <c r="G145" s="7">
        <v>12.56</v>
      </c>
      <c r="H145" s="6">
        <v>22.12</v>
      </c>
      <c r="I145" s="7">
        <f t="shared" si="14"/>
        <v>15.33</v>
      </c>
      <c r="J145" s="7">
        <f t="shared" si="15"/>
        <v>306.60000000000002</v>
      </c>
    </row>
    <row r="146" spans="1:10" ht="16.5" x14ac:dyDescent="0.25">
      <c r="A146" s="4" t="s">
        <v>435</v>
      </c>
      <c r="B146" s="5" t="s">
        <v>436</v>
      </c>
      <c r="C146" s="5" t="s">
        <v>14</v>
      </c>
      <c r="D146" s="4" t="s">
        <v>437</v>
      </c>
      <c r="E146" s="5" t="s">
        <v>47</v>
      </c>
      <c r="F146" s="6">
        <v>1</v>
      </c>
      <c r="G146" s="7">
        <v>35.93</v>
      </c>
      <c r="H146" s="6">
        <v>22.12</v>
      </c>
      <c r="I146" s="7">
        <f t="shared" si="14"/>
        <v>43.87</v>
      </c>
      <c r="J146" s="7">
        <f t="shared" si="15"/>
        <v>43.87</v>
      </c>
    </row>
    <row r="147" spans="1:10" ht="24.75" x14ac:dyDescent="0.25">
      <c r="A147" s="4" t="s">
        <v>438</v>
      </c>
      <c r="B147" s="5" t="s">
        <v>439</v>
      </c>
      <c r="C147" s="5" t="s">
        <v>84</v>
      </c>
      <c r="D147" s="4" t="s">
        <v>440</v>
      </c>
      <c r="E147" s="5" t="s">
        <v>247</v>
      </c>
      <c r="F147" s="6">
        <v>2</v>
      </c>
      <c r="G147" s="7">
        <v>87.25</v>
      </c>
      <c r="H147" s="6">
        <v>22.12</v>
      </c>
      <c r="I147" s="7">
        <f t="shared" si="14"/>
        <v>106.54</v>
      </c>
      <c r="J147" s="7">
        <f t="shared" si="15"/>
        <v>213.08</v>
      </c>
    </row>
    <row r="148" spans="1:10" ht="16.5" x14ac:dyDescent="0.25">
      <c r="A148" s="4" t="s">
        <v>441</v>
      </c>
      <c r="B148" s="5" t="s">
        <v>442</v>
      </c>
      <c r="C148" s="5" t="s">
        <v>14</v>
      </c>
      <c r="D148" s="4" t="s">
        <v>443</v>
      </c>
      <c r="E148" s="5" t="s">
        <v>40</v>
      </c>
      <c r="F148" s="6">
        <v>134.44</v>
      </c>
      <c r="G148" s="7">
        <v>12.93</v>
      </c>
      <c r="H148" s="6">
        <v>22.12</v>
      </c>
      <c r="I148" s="7">
        <f t="shared" si="14"/>
        <v>15.79</v>
      </c>
      <c r="J148" s="7">
        <f t="shared" si="15"/>
        <v>2122.8000000000002</v>
      </c>
    </row>
    <row r="149" spans="1:10" ht="16.5" x14ac:dyDescent="0.25">
      <c r="A149" s="4" t="s">
        <v>444</v>
      </c>
      <c r="B149" s="5" t="s">
        <v>445</v>
      </c>
      <c r="C149" s="5" t="s">
        <v>14</v>
      </c>
      <c r="D149" s="4" t="s">
        <v>446</v>
      </c>
      <c r="E149" s="5" t="s">
        <v>40</v>
      </c>
      <c r="F149" s="6">
        <v>42.5</v>
      </c>
      <c r="G149" s="7">
        <v>12.67</v>
      </c>
      <c r="H149" s="6">
        <v>22.12</v>
      </c>
      <c r="I149" s="7">
        <f t="shared" si="14"/>
        <v>15.47</v>
      </c>
      <c r="J149" s="7">
        <f t="shared" si="15"/>
        <v>657.47</v>
      </c>
    </row>
    <row r="150" spans="1:10" ht="16.5" x14ac:dyDescent="0.25">
      <c r="A150" s="4" t="s">
        <v>447</v>
      </c>
      <c r="B150" s="5" t="s">
        <v>448</v>
      </c>
      <c r="C150" s="5" t="s">
        <v>14</v>
      </c>
      <c r="D150" s="4" t="s">
        <v>449</v>
      </c>
      <c r="E150" s="5" t="s">
        <v>40</v>
      </c>
      <c r="F150" s="6">
        <v>5</v>
      </c>
      <c r="G150" s="7">
        <v>19.13</v>
      </c>
      <c r="H150" s="6">
        <v>22.12</v>
      </c>
      <c r="I150" s="7">
        <f t="shared" si="14"/>
        <v>23.36</v>
      </c>
      <c r="J150" s="7">
        <f t="shared" si="15"/>
        <v>116.8</v>
      </c>
    </row>
    <row r="151" spans="1:10" ht="16.5" x14ac:dyDescent="0.25">
      <c r="A151" s="4" t="s">
        <v>450</v>
      </c>
      <c r="B151" s="5" t="s">
        <v>451</v>
      </c>
      <c r="C151" s="5" t="s">
        <v>14</v>
      </c>
      <c r="D151" s="4" t="s">
        <v>452</v>
      </c>
      <c r="E151" s="5" t="s">
        <v>40</v>
      </c>
      <c r="F151" s="6">
        <v>9</v>
      </c>
      <c r="G151" s="7">
        <v>22.28</v>
      </c>
      <c r="H151" s="6">
        <v>22.12</v>
      </c>
      <c r="I151" s="7">
        <f t="shared" si="14"/>
        <v>27.2</v>
      </c>
      <c r="J151" s="7">
        <f t="shared" si="15"/>
        <v>244.8</v>
      </c>
    </row>
    <row r="152" spans="1:10" ht="16.5" x14ac:dyDescent="0.25">
      <c r="A152" s="4" t="s">
        <v>453</v>
      </c>
      <c r="B152" s="5" t="s">
        <v>454</v>
      </c>
      <c r="C152" s="5" t="s">
        <v>14</v>
      </c>
      <c r="D152" s="4" t="s">
        <v>455</v>
      </c>
      <c r="E152" s="5" t="s">
        <v>40</v>
      </c>
      <c r="F152" s="6">
        <v>47.6</v>
      </c>
      <c r="G152" s="7">
        <v>30.62</v>
      </c>
      <c r="H152" s="6">
        <v>22.12</v>
      </c>
      <c r="I152" s="7">
        <f t="shared" si="14"/>
        <v>37.39</v>
      </c>
      <c r="J152" s="7">
        <f t="shared" si="15"/>
        <v>1779.76</v>
      </c>
    </row>
    <row r="153" spans="1:10" ht="16.5" x14ac:dyDescent="0.25">
      <c r="A153" s="4" t="s">
        <v>456</v>
      </c>
      <c r="B153" s="5" t="s">
        <v>457</v>
      </c>
      <c r="C153" s="5" t="s">
        <v>14</v>
      </c>
      <c r="D153" s="4" t="s">
        <v>458</v>
      </c>
      <c r="E153" s="5" t="s">
        <v>47</v>
      </c>
      <c r="F153" s="6">
        <v>4</v>
      </c>
      <c r="G153" s="7">
        <v>20.74</v>
      </c>
      <c r="H153" s="6">
        <v>22.12</v>
      </c>
      <c r="I153" s="7">
        <f t="shared" si="14"/>
        <v>25.32</v>
      </c>
      <c r="J153" s="7">
        <f t="shared" si="15"/>
        <v>101.28</v>
      </c>
    </row>
    <row r="154" spans="1:10" ht="16.5" x14ac:dyDescent="0.25">
      <c r="A154" s="4" t="s">
        <v>459</v>
      </c>
      <c r="B154" s="5" t="s">
        <v>460</v>
      </c>
      <c r="C154" s="5" t="s">
        <v>14</v>
      </c>
      <c r="D154" s="4" t="s">
        <v>461</v>
      </c>
      <c r="E154" s="5" t="s">
        <v>47</v>
      </c>
      <c r="F154" s="6">
        <v>1</v>
      </c>
      <c r="G154" s="7">
        <v>141.9</v>
      </c>
      <c r="H154" s="6">
        <v>22.12</v>
      </c>
      <c r="I154" s="7">
        <f t="shared" si="14"/>
        <v>173.28</v>
      </c>
      <c r="J154" s="7">
        <f t="shared" si="15"/>
        <v>173.28</v>
      </c>
    </row>
    <row r="155" spans="1:10" ht="16.5" x14ac:dyDescent="0.25">
      <c r="A155" s="4" t="s">
        <v>462</v>
      </c>
      <c r="B155" s="5" t="s">
        <v>463</v>
      </c>
      <c r="C155" s="5" t="s">
        <v>14</v>
      </c>
      <c r="D155" s="4" t="s">
        <v>464</v>
      </c>
      <c r="E155" s="5" t="s">
        <v>47</v>
      </c>
      <c r="F155" s="6">
        <v>14</v>
      </c>
      <c r="G155" s="7">
        <v>192.76</v>
      </c>
      <c r="H155" s="6">
        <v>22.12</v>
      </c>
      <c r="I155" s="7">
        <f t="shared" si="14"/>
        <v>235.39</v>
      </c>
      <c r="J155" s="7">
        <f t="shared" si="15"/>
        <v>3295.46</v>
      </c>
    </row>
    <row r="156" spans="1:10" ht="24.75" x14ac:dyDescent="0.25">
      <c r="A156" s="4" t="s">
        <v>465</v>
      </c>
      <c r="B156" s="5" t="s">
        <v>466</v>
      </c>
      <c r="C156" s="5" t="s">
        <v>14</v>
      </c>
      <c r="D156" s="4" t="s">
        <v>467</v>
      </c>
      <c r="E156" s="5" t="s">
        <v>47</v>
      </c>
      <c r="F156" s="6">
        <v>1</v>
      </c>
      <c r="G156" s="7">
        <v>20.82</v>
      </c>
      <c r="H156" s="6">
        <v>22.12</v>
      </c>
      <c r="I156" s="7">
        <f t="shared" si="14"/>
        <v>25.42</v>
      </c>
      <c r="J156" s="7">
        <f t="shared" si="15"/>
        <v>25.42</v>
      </c>
    </row>
    <row r="157" spans="1:10" ht="33" x14ac:dyDescent="0.25">
      <c r="A157" s="4" t="s">
        <v>468</v>
      </c>
      <c r="B157" s="5" t="s">
        <v>469</v>
      </c>
      <c r="C157" s="5" t="s">
        <v>14</v>
      </c>
      <c r="D157" s="4" t="s">
        <v>470</v>
      </c>
      <c r="E157" s="5" t="s">
        <v>47</v>
      </c>
      <c r="F157" s="6">
        <v>1</v>
      </c>
      <c r="G157" s="7">
        <v>829.45</v>
      </c>
      <c r="H157" s="6">
        <v>22.12</v>
      </c>
      <c r="I157" s="7">
        <f t="shared" si="14"/>
        <v>1012.92</v>
      </c>
      <c r="J157" s="7">
        <f t="shared" si="15"/>
        <v>1012.92</v>
      </c>
    </row>
    <row r="158" spans="1:10" ht="24.75" x14ac:dyDescent="0.25">
      <c r="A158" s="4" t="s">
        <v>471</v>
      </c>
      <c r="B158" s="5" t="s">
        <v>472</v>
      </c>
      <c r="C158" s="5" t="s">
        <v>14</v>
      </c>
      <c r="D158" s="4" t="s">
        <v>473</v>
      </c>
      <c r="E158" s="5" t="s">
        <v>47</v>
      </c>
      <c r="F158" s="6">
        <v>16</v>
      </c>
      <c r="G158" s="7">
        <v>22.5</v>
      </c>
      <c r="H158" s="6">
        <v>22.12</v>
      </c>
      <c r="I158" s="7">
        <f t="shared" si="14"/>
        <v>27.47</v>
      </c>
      <c r="J158" s="7">
        <f t="shared" si="15"/>
        <v>439.52</v>
      </c>
    </row>
    <row r="159" spans="1:10" ht="24.75" x14ac:dyDescent="0.25">
      <c r="A159" s="4" t="s">
        <v>474</v>
      </c>
      <c r="B159" s="5" t="s">
        <v>475</v>
      </c>
      <c r="C159" s="5" t="s">
        <v>14</v>
      </c>
      <c r="D159" s="4" t="s">
        <v>476</v>
      </c>
      <c r="E159" s="5" t="s">
        <v>47</v>
      </c>
      <c r="F159" s="6">
        <v>10</v>
      </c>
      <c r="G159" s="7">
        <v>28.79</v>
      </c>
      <c r="H159" s="6">
        <v>22.12</v>
      </c>
      <c r="I159" s="7">
        <f t="shared" si="14"/>
        <v>35.15</v>
      </c>
      <c r="J159" s="7">
        <f t="shared" si="15"/>
        <v>351.5</v>
      </c>
    </row>
    <row r="160" spans="1:10" ht="24.75" x14ac:dyDescent="0.25">
      <c r="A160" s="4" t="s">
        <v>477</v>
      </c>
      <c r="B160" s="5" t="s">
        <v>478</v>
      </c>
      <c r="C160" s="5" t="s">
        <v>14</v>
      </c>
      <c r="D160" s="4" t="s">
        <v>479</v>
      </c>
      <c r="E160" s="5" t="s">
        <v>47</v>
      </c>
      <c r="F160" s="6">
        <v>2</v>
      </c>
      <c r="G160" s="7">
        <v>10.74</v>
      </c>
      <c r="H160" s="6">
        <v>22.12</v>
      </c>
      <c r="I160" s="7">
        <f t="shared" si="14"/>
        <v>13.11</v>
      </c>
      <c r="J160" s="7">
        <f t="shared" si="15"/>
        <v>26.22</v>
      </c>
    </row>
    <row r="161" spans="1:10" ht="24.75" x14ac:dyDescent="0.25">
      <c r="A161" s="4" t="s">
        <v>480</v>
      </c>
      <c r="B161" s="5" t="s">
        <v>481</v>
      </c>
      <c r="C161" s="5" t="s">
        <v>14</v>
      </c>
      <c r="D161" s="4" t="s">
        <v>482</v>
      </c>
      <c r="E161" s="5" t="s">
        <v>47</v>
      </c>
      <c r="F161" s="6">
        <v>51</v>
      </c>
      <c r="G161" s="7">
        <v>16.29</v>
      </c>
      <c r="H161" s="6">
        <v>22.12</v>
      </c>
      <c r="I161" s="7">
        <f t="shared" si="14"/>
        <v>19.89</v>
      </c>
      <c r="J161" s="7">
        <f t="shared" si="15"/>
        <v>1014.39</v>
      </c>
    </row>
    <row r="162" spans="1:10" ht="24.75" x14ac:dyDescent="0.25">
      <c r="A162" s="4" t="s">
        <v>483</v>
      </c>
      <c r="B162" s="5" t="s">
        <v>484</v>
      </c>
      <c r="C162" s="5" t="s">
        <v>14</v>
      </c>
      <c r="D162" s="4" t="s">
        <v>485</v>
      </c>
      <c r="E162" s="5" t="s">
        <v>47</v>
      </c>
      <c r="F162" s="6">
        <v>8</v>
      </c>
      <c r="G162" s="7">
        <v>28.12</v>
      </c>
      <c r="H162" s="6">
        <v>22.12</v>
      </c>
      <c r="I162" s="7">
        <f t="shared" si="14"/>
        <v>34.340000000000003</v>
      </c>
      <c r="J162" s="7">
        <f t="shared" si="15"/>
        <v>274.72000000000003</v>
      </c>
    </row>
    <row r="163" spans="1:10" ht="24.75" x14ac:dyDescent="0.25">
      <c r="A163" s="4" t="s">
        <v>486</v>
      </c>
      <c r="B163" s="5" t="s">
        <v>487</v>
      </c>
      <c r="C163" s="5" t="s">
        <v>14</v>
      </c>
      <c r="D163" s="4" t="s">
        <v>488</v>
      </c>
      <c r="E163" s="5" t="s">
        <v>47</v>
      </c>
      <c r="F163" s="6">
        <v>10</v>
      </c>
      <c r="G163" s="7">
        <v>10.15</v>
      </c>
      <c r="H163" s="6">
        <v>22.12</v>
      </c>
      <c r="I163" s="7">
        <f t="shared" si="14"/>
        <v>12.39</v>
      </c>
      <c r="J163" s="7">
        <f t="shared" si="15"/>
        <v>123.9</v>
      </c>
    </row>
    <row r="164" spans="1:10" ht="24.75" x14ac:dyDescent="0.25">
      <c r="A164" s="4" t="s">
        <v>489</v>
      </c>
      <c r="B164" s="5" t="s">
        <v>490</v>
      </c>
      <c r="C164" s="5" t="s">
        <v>14</v>
      </c>
      <c r="D164" s="4" t="s">
        <v>491</v>
      </c>
      <c r="E164" s="5" t="s">
        <v>47</v>
      </c>
      <c r="F164" s="6">
        <v>28</v>
      </c>
      <c r="G164" s="7">
        <v>15.7</v>
      </c>
      <c r="H164" s="6">
        <v>22.12</v>
      </c>
      <c r="I164" s="7">
        <f t="shared" si="14"/>
        <v>19.170000000000002</v>
      </c>
      <c r="J164" s="7">
        <f t="shared" si="15"/>
        <v>536.76</v>
      </c>
    </row>
    <row r="165" spans="1:10" ht="24.75" x14ac:dyDescent="0.25">
      <c r="A165" s="4" t="s">
        <v>492</v>
      </c>
      <c r="B165" s="5" t="s">
        <v>493</v>
      </c>
      <c r="C165" s="5" t="s">
        <v>14</v>
      </c>
      <c r="D165" s="4" t="s">
        <v>494</v>
      </c>
      <c r="E165" s="5" t="s">
        <v>47</v>
      </c>
      <c r="F165" s="6">
        <v>5</v>
      </c>
      <c r="G165" s="7">
        <v>49.76</v>
      </c>
      <c r="H165" s="6">
        <v>22.12</v>
      </c>
      <c r="I165" s="7">
        <f t="shared" si="14"/>
        <v>60.76</v>
      </c>
      <c r="J165" s="7">
        <f t="shared" si="15"/>
        <v>303.8</v>
      </c>
    </row>
    <row r="166" spans="1:10" ht="24.75" x14ac:dyDescent="0.25">
      <c r="A166" s="4" t="s">
        <v>495</v>
      </c>
      <c r="B166" s="5" t="s">
        <v>496</v>
      </c>
      <c r="C166" s="5" t="s">
        <v>14</v>
      </c>
      <c r="D166" s="4" t="s">
        <v>497</v>
      </c>
      <c r="E166" s="5" t="s">
        <v>47</v>
      </c>
      <c r="F166" s="6">
        <v>1</v>
      </c>
      <c r="G166" s="7">
        <v>26.59</v>
      </c>
      <c r="H166" s="6">
        <v>22.12</v>
      </c>
      <c r="I166" s="7">
        <f t="shared" si="14"/>
        <v>32.47</v>
      </c>
      <c r="J166" s="7">
        <f t="shared" si="15"/>
        <v>32.47</v>
      </c>
    </row>
    <row r="167" spans="1:10" ht="24.75" x14ac:dyDescent="0.25">
      <c r="A167" s="4" t="s">
        <v>498</v>
      </c>
      <c r="B167" s="5" t="s">
        <v>499</v>
      </c>
      <c r="C167" s="5" t="s">
        <v>84</v>
      </c>
      <c r="D167" s="4" t="s">
        <v>500</v>
      </c>
      <c r="E167" s="5" t="s">
        <v>47</v>
      </c>
      <c r="F167" s="6">
        <v>7</v>
      </c>
      <c r="G167" s="7">
        <v>48.03</v>
      </c>
      <c r="H167" s="6">
        <v>22.12</v>
      </c>
      <c r="I167" s="7">
        <f t="shared" si="14"/>
        <v>58.65</v>
      </c>
      <c r="J167" s="7">
        <f t="shared" si="15"/>
        <v>410.55</v>
      </c>
    </row>
    <row r="168" spans="1:10" ht="24.75" x14ac:dyDescent="0.25">
      <c r="A168" s="4" t="s">
        <v>501</v>
      </c>
      <c r="B168" s="5" t="s">
        <v>502</v>
      </c>
      <c r="C168" s="5" t="s">
        <v>14</v>
      </c>
      <c r="D168" s="4" t="s">
        <v>503</v>
      </c>
      <c r="E168" s="5" t="s">
        <v>47</v>
      </c>
      <c r="F168" s="6">
        <v>30</v>
      </c>
      <c r="G168" s="7">
        <v>16.73</v>
      </c>
      <c r="H168" s="6">
        <v>22.12</v>
      </c>
      <c r="I168" s="7">
        <f t="shared" si="14"/>
        <v>20.43</v>
      </c>
      <c r="J168" s="7">
        <f t="shared" si="15"/>
        <v>612.9</v>
      </c>
    </row>
    <row r="169" spans="1:10" ht="24.75" x14ac:dyDescent="0.25">
      <c r="A169" s="4" t="s">
        <v>504</v>
      </c>
      <c r="B169" s="5" t="s">
        <v>505</v>
      </c>
      <c r="C169" s="5" t="s">
        <v>14</v>
      </c>
      <c r="D169" s="4" t="s">
        <v>506</v>
      </c>
      <c r="E169" s="5" t="s">
        <v>47</v>
      </c>
      <c r="F169" s="6">
        <v>57</v>
      </c>
      <c r="G169" s="7">
        <v>8.93</v>
      </c>
      <c r="H169" s="6">
        <v>22.12</v>
      </c>
      <c r="I169" s="7">
        <f t="shared" si="14"/>
        <v>10.9</v>
      </c>
      <c r="J169" s="7">
        <f t="shared" si="15"/>
        <v>621.29999999999995</v>
      </c>
    </row>
    <row r="170" spans="1:10" ht="24.75" x14ac:dyDescent="0.25">
      <c r="A170" s="4" t="s">
        <v>507</v>
      </c>
      <c r="B170" s="5" t="s">
        <v>508</v>
      </c>
      <c r="C170" s="5" t="s">
        <v>14</v>
      </c>
      <c r="D170" s="4" t="s">
        <v>509</v>
      </c>
      <c r="E170" s="5" t="s">
        <v>47</v>
      </c>
      <c r="F170" s="6">
        <v>18</v>
      </c>
      <c r="G170" s="7">
        <v>5.16</v>
      </c>
      <c r="H170" s="6">
        <v>22.12</v>
      </c>
      <c r="I170" s="7">
        <f t="shared" si="14"/>
        <v>6.3</v>
      </c>
      <c r="J170" s="7">
        <f t="shared" si="15"/>
        <v>113.4</v>
      </c>
    </row>
    <row r="171" spans="1:10" ht="24.75" x14ac:dyDescent="0.25">
      <c r="A171" s="4" t="s">
        <v>510</v>
      </c>
      <c r="B171" s="5" t="s">
        <v>511</v>
      </c>
      <c r="C171" s="5" t="s">
        <v>14</v>
      </c>
      <c r="D171" s="4" t="s">
        <v>512</v>
      </c>
      <c r="E171" s="5" t="s">
        <v>47</v>
      </c>
      <c r="F171" s="6">
        <v>13</v>
      </c>
      <c r="G171" s="7">
        <v>18.27</v>
      </c>
      <c r="H171" s="6">
        <v>22.12</v>
      </c>
      <c r="I171" s="7">
        <f t="shared" si="14"/>
        <v>22.31</v>
      </c>
      <c r="J171" s="7">
        <f t="shared" si="15"/>
        <v>290.02999999999997</v>
      </c>
    </row>
    <row r="172" spans="1:10" ht="24.75" x14ac:dyDescent="0.25">
      <c r="A172" s="4" t="s">
        <v>513</v>
      </c>
      <c r="B172" s="5" t="s">
        <v>514</v>
      </c>
      <c r="C172" s="5" t="s">
        <v>14</v>
      </c>
      <c r="D172" s="4" t="s">
        <v>515</v>
      </c>
      <c r="E172" s="5" t="s">
        <v>47</v>
      </c>
      <c r="F172" s="6">
        <v>13</v>
      </c>
      <c r="G172" s="7">
        <v>11.02</v>
      </c>
      <c r="H172" s="6">
        <v>22.12</v>
      </c>
      <c r="I172" s="7">
        <f t="shared" si="14"/>
        <v>13.45</v>
      </c>
      <c r="J172" s="7">
        <f t="shared" si="15"/>
        <v>174.85</v>
      </c>
    </row>
    <row r="173" spans="1:10" ht="24.75" x14ac:dyDescent="0.25">
      <c r="A173" s="4" t="s">
        <v>516</v>
      </c>
      <c r="B173" s="5" t="s">
        <v>517</v>
      </c>
      <c r="C173" s="5" t="s">
        <v>14</v>
      </c>
      <c r="D173" s="4" t="s">
        <v>518</v>
      </c>
      <c r="E173" s="5" t="s">
        <v>47</v>
      </c>
      <c r="F173" s="6">
        <v>13</v>
      </c>
      <c r="G173" s="7">
        <v>24.7</v>
      </c>
      <c r="H173" s="6">
        <v>22.12</v>
      </c>
      <c r="I173" s="7">
        <f t="shared" si="14"/>
        <v>30.16</v>
      </c>
      <c r="J173" s="7">
        <f t="shared" si="15"/>
        <v>392.08</v>
      </c>
    </row>
    <row r="174" spans="1:10" ht="24.75" x14ac:dyDescent="0.25">
      <c r="A174" s="4" t="s">
        <v>519</v>
      </c>
      <c r="B174" s="5" t="s">
        <v>520</v>
      </c>
      <c r="C174" s="5" t="s">
        <v>14</v>
      </c>
      <c r="D174" s="4" t="s">
        <v>521</v>
      </c>
      <c r="E174" s="5" t="s">
        <v>47</v>
      </c>
      <c r="F174" s="6">
        <v>6</v>
      </c>
      <c r="G174" s="7">
        <v>17.3</v>
      </c>
      <c r="H174" s="6">
        <v>22.12</v>
      </c>
      <c r="I174" s="7">
        <f t="shared" si="14"/>
        <v>21.12</v>
      </c>
      <c r="J174" s="7">
        <f t="shared" si="15"/>
        <v>126.72</v>
      </c>
    </row>
    <row r="175" spans="1:10" ht="16.5" x14ac:dyDescent="0.25">
      <c r="A175" s="4" t="s">
        <v>522</v>
      </c>
      <c r="B175" s="5" t="s">
        <v>523</v>
      </c>
      <c r="C175" s="5" t="s">
        <v>84</v>
      </c>
      <c r="D175" s="4" t="s">
        <v>524</v>
      </c>
      <c r="E175" s="5" t="s">
        <v>47</v>
      </c>
      <c r="F175" s="6">
        <v>1</v>
      </c>
      <c r="G175" s="7">
        <v>24.85</v>
      </c>
      <c r="H175" s="6">
        <v>22.12</v>
      </c>
      <c r="I175" s="7">
        <f t="shared" si="14"/>
        <v>30.34</v>
      </c>
      <c r="J175" s="7">
        <f t="shared" si="15"/>
        <v>30.34</v>
      </c>
    </row>
    <row r="176" spans="1:10" ht="24.75" x14ac:dyDescent="0.25">
      <c r="A176" s="4" t="s">
        <v>525</v>
      </c>
      <c r="B176" s="5" t="s">
        <v>526</v>
      </c>
      <c r="C176" s="5" t="s">
        <v>14</v>
      </c>
      <c r="D176" s="4" t="s">
        <v>527</v>
      </c>
      <c r="E176" s="5" t="s">
        <v>47</v>
      </c>
      <c r="F176" s="6">
        <v>2</v>
      </c>
      <c r="G176" s="7">
        <v>9.24</v>
      </c>
      <c r="H176" s="6">
        <v>22.12</v>
      </c>
      <c r="I176" s="7">
        <f t="shared" ref="I176:I207" si="16">TRUNC(G176 * TRUNC(1 + (H176/100),4),2)</f>
        <v>11.28</v>
      </c>
      <c r="J176" s="7">
        <f t="shared" ref="J176:J207" si="17">TRUNC(TRUNC(F176,2)*TRUNC(I176,2),2)</f>
        <v>22.56</v>
      </c>
    </row>
    <row r="177" spans="1:10" ht="24.75" x14ac:dyDescent="0.25">
      <c r="A177" s="4" t="s">
        <v>528</v>
      </c>
      <c r="B177" s="5" t="s">
        <v>529</v>
      </c>
      <c r="C177" s="5" t="s">
        <v>14</v>
      </c>
      <c r="D177" s="4" t="s">
        <v>530</v>
      </c>
      <c r="E177" s="5" t="s">
        <v>40</v>
      </c>
      <c r="F177" s="6">
        <v>57.45</v>
      </c>
      <c r="G177" s="7">
        <v>36.520000000000003</v>
      </c>
      <c r="H177" s="6">
        <v>22.12</v>
      </c>
      <c r="I177" s="7">
        <f t="shared" si="16"/>
        <v>44.59</v>
      </c>
      <c r="J177" s="7">
        <f t="shared" si="17"/>
        <v>2561.69</v>
      </c>
    </row>
    <row r="178" spans="1:10" ht="24.75" x14ac:dyDescent="0.25">
      <c r="A178" s="4" t="s">
        <v>531</v>
      </c>
      <c r="B178" s="5" t="s">
        <v>532</v>
      </c>
      <c r="C178" s="5" t="s">
        <v>14</v>
      </c>
      <c r="D178" s="4" t="s">
        <v>533</v>
      </c>
      <c r="E178" s="5" t="s">
        <v>40</v>
      </c>
      <c r="F178" s="6">
        <v>66.099999999999994</v>
      </c>
      <c r="G178" s="7">
        <v>26.21</v>
      </c>
      <c r="H178" s="6">
        <v>22.12</v>
      </c>
      <c r="I178" s="7">
        <f t="shared" si="16"/>
        <v>32</v>
      </c>
      <c r="J178" s="7">
        <f t="shared" si="17"/>
        <v>2115.1999999999998</v>
      </c>
    </row>
    <row r="179" spans="1:10" ht="24.75" x14ac:dyDescent="0.25">
      <c r="A179" s="4" t="s">
        <v>534</v>
      </c>
      <c r="B179" s="5" t="s">
        <v>535</v>
      </c>
      <c r="C179" s="5" t="s">
        <v>14</v>
      </c>
      <c r="D179" s="4" t="s">
        <v>536</v>
      </c>
      <c r="E179" s="5" t="s">
        <v>40</v>
      </c>
      <c r="F179" s="6">
        <v>34</v>
      </c>
      <c r="G179" s="7">
        <v>11.38</v>
      </c>
      <c r="H179" s="6">
        <v>22.12</v>
      </c>
      <c r="I179" s="7">
        <f t="shared" si="16"/>
        <v>13.89</v>
      </c>
      <c r="J179" s="7">
        <f t="shared" si="17"/>
        <v>472.26</v>
      </c>
    </row>
    <row r="180" spans="1:10" ht="16.5" x14ac:dyDescent="0.25">
      <c r="A180" s="4" t="s">
        <v>537</v>
      </c>
      <c r="B180" s="5" t="s">
        <v>538</v>
      </c>
      <c r="C180" s="5" t="s">
        <v>84</v>
      </c>
      <c r="D180" s="4" t="s">
        <v>539</v>
      </c>
      <c r="E180" s="5" t="s">
        <v>47</v>
      </c>
      <c r="F180" s="6">
        <v>3</v>
      </c>
      <c r="G180" s="7">
        <v>788.13</v>
      </c>
      <c r="H180" s="6">
        <v>22.12</v>
      </c>
      <c r="I180" s="7">
        <f t="shared" si="16"/>
        <v>962.46</v>
      </c>
      <c r="J180" s="7">
        <f t="shared" si="17"/>
        <v>2887.38</v>
      </c>
    </row>
    <row r="181" spans="1:10" ht="20.100000000000001" customHeight="1" x14ac:dyDescent="0.25">
      <c r="A181" s="2" t="s">
        <v>540</v>
      </c>
      <c r="B181" s="10" t="s">
        <v>541</v>
      </c>
      <c r="C181" s="10"/>
      <c r="D181" s="10"/>
      <c r="E181" s="10"/>
      <c r="F181" s="10"/>
      <c r="G181" s="10">
        <f>TRUNC(F182*G182,2)+TRUNC(F183*G183,2)+TRUNC(F184*G184,2)+TRUNC(F185*G185,2)+TRUNC(F186*G186,2)+TRUNC(F187*G187,2)+TRUNC(F188*G188,2)+TRUNC(F189*G189,2)+TRUNC(F190*G190,2)+TRUNC(F191*G191,2)+TRUNC(F192*G192,2)+TRUNC(F193*G193,2)+TRUNC(F194*G194,2)+TRUNC(F195*G195,2)+TRUNC(F196*G196,2)+TRUNC(F197*G197,2)+TRUNC(F198*G198,2)+TRUNC(F199*G199,2)</f>
        <v>32521.699999999993</v>
      </c>
      <c r="H181" s="10"/>
      <c r="I181" s="10"/>
      <c r="J181" s="3">
        <f>TRUNC(SUM(J182:J199),2)</f>
        <v>39715.279999999999</v>
      </c>
    </row>
    <row r="182" spans="1:10" ht="33" x14ac:dyDescent="0.25">
      <c r="A182" s="4" t="s">
        <v>542</v>
      </c>
      <c r="B182" s="5" t="s">
        <v>543</v>
      </c>
      <c r="C182" s="5" t="s">
        <v>84</v>
      </c>
      <c r="D182" s="4" t="s">
        <v>544</v>
      </c>
      <c r="E182" s="5" t="s">
        <v>47</v>
      </c>
      <c r="F182" s="6">
        <v>4</v>
      </c>
      <c r="G182" s="7">
        <v>692.82</v>
      </c>
      <c r="H182" s="6">
        <v>22.12</v>
      </c>
      <c r="I182" s="7">
        <f t="shared" ref="I182:I199" si="18">TRUNC(G182 * TRUNC(1 + (H182/100),4),2)</f>
        <v>846.07</v>
      </c>
      <c r="J182" s="7">
        <f t="shared" ref="J182:J199" si="19">TRUNC(TRUNC(F182,2)*TRUNC(I182,2),2)</f>
        <v>3384.28</v>
      </c>
    </row>
    <row r="183" spans="1:10" ht="24.75" x14ac:dyDescent="0.25">
      <c r="A183" s="4" t="s">
        <v>545</v>
      </c>
      <c r="B183" s="5" t="s">
        <v>546</v>
      </c>
      <c r="C183" s="5" t="s">
        <v>14</v>
      </c>
      <c r="D183" s="4" t="s">
        <v>547</v>
      </c>
      <c r="E183" s="5" t="s">
        <v>47</v>
      </c>
      <c r="F183" s="6">
        <v>2</v>
      </c>
      <c r="G183" s="7">
        <v>517.9</v>
      </c>
      <c r="H183" s="6">
        <v>22.12</v>
      </c>
      <c r="I183" s="7">
        <f t="shared" si="18"/>
        <v>632.45000000000005</v>
      </c>
      <c r="J183" s="7">
        <f t="shared" si="19"/>
        <v>1264.9000000000001</v>
      </c>
    </row>
    <row r="184" spans="1:10" ht="16.5" x14ac:dyDescent="0.25">
      <c r="A184" s="4" t="s">
        <v>548</v>
      </c>
      <c r="B184" s="5" t="s">
        <v>549</v>
      </c>
      <c r="C184" s="5" t="s">
        <v>14</v>
      </c>
      <c r="D184" s="4" t="s">
        <v>550</v>
      </c>
      <c r="E184" s="5" t="s">
        <v>47</v>
      </c>
      <c r="F184" s="6">
        <v>3</v>
      </c>
      <c r="G184" s="7">
        <v>33.58</v>
      </c>
      <c r="H184" s="6">
        <v>22.12</v>
      </c>
      <c r="I184" s="7">
        <f t="shared" si="18"/>
        <v>41</v>
      </c>
      <c r="J184" s="7">
        <f t="shared" si="19"/>
        <v>123</v>
      </c>
    </row>
    <row r="185" spans="1:10" ht="24.75" x14ac:dyDescent="0.25">
      <c r="A185" s="4" t="s">
        <v>551</v>
      </c>
      <c r="B185" s="5" t="s">
        <v>552</v>
      </c>
      <c r="C185" s="5" t="s">
        <v>14</v>
      </c>
      <c r="D185" s="4" t="s">
        <v>553</v>
      </c>
      <c r="E185" s="5" t="s">
        <v>47</v>
      </c>
      <c r="F185" s="6">
        <v>1</v>
      </c>
      <c r="G185" s="7">
        <v>789.32</v>
      </c>
      <c r="H185" s="6">
        <v>22.12</v>
      </c>
      <c r="I185" s="7">
        <f t="shared" si="18"/>
        <v>963.91</v>
      </c>
      <c r="J185" s="7">
        <f t="shared" si="19"/>
        <v>963.91</v>
      </c>
    </row>
    <row r="186" spans="1:10" ht="16.5" x14ac:dyDescent="0.25">
      <c r="A186" s="4" t="s">
        <v>554</v>
      </c>
      <c r="B186" s="5" t="s">
        <v>555</v>
      </c>
      <c r="C186" s="5" t="s">
        <v>14</v>
      </c>
      <c r="D186" s="4" t="s">
        <v>556</v>
      </c>
      <c r="E186" s="5" t="s">
        <v>47</v>
      </c>
      <c r="F186" s="6">
        <v>3</v>
      </c>
      <c r="G186" s="7">
        <v>122.86</v>
      </c>
      <c r="H186" s="6">
        <v>22.12</v>
      </c>
      <c r="I186" s="7">
        <f t="shared" si="18"/>
        <v>150.03</v>
      </c>
      <c r="J186" s="7">
        <f t="shared" si="19"/>
        <v>450.09</v>
      </c>
    </row>
    <row r="187" spans="1:10" ht="16.5" x14ac:dyDescent="0.25">
      <c r="A187" s="4" t="s">
        <v>557</v>
      </c>
      <c r="B187" s="5" t="s">
        <v>558</v>
      </c>
      <c r="C187" s="5" t="s">
        <v>14</v>
      </c>
      <c r="D187" s="4" t="s">
        <v>559</v>
      </c>
      <c r="E187" s="5" t="s">
        <v>47</v>
      </c>
      <c r="F187" s="6">
        <v>5</v>
      </c>
      <c r="G187" s="7">
        <v>96.5</v>
      </c>
      <c r="H187" s="6">
        <v>22.12</v>
      </c>
      <c r="I187" s="7">
        <f t="shared" si="18"/>
        <v>117.84</v>
      </c>
      <c r="J187" s="7">
        <f t="shared" si="19"/>
        <v>589.20000000000005</v>
      </c>
    </row>
    <row r="188" spans="1:10" ht="24.75" x14ac:dyDescent="0.25">
      <c r="A188" s="4" t="s">
        <v>560</v>
      </c>
      <c r="B188" s="5" t="s">
        <v>561</v>
      </c>
      <c r="C188" s="5" t="s">
        <v>84</v>
      </c>
      <c r="D188" s="4" t="s">
        <v>562</v>
      </c>
      <c r="E188" s="5" t="s">
        <v>47</v>
      </c>
      <c r="F188" s="6">
        <v>2</v>
      </c>
      <c r="G188" s="7">
        <v>329.85</v>
      </c>
      <c r="H188" s="6">
        <v>22.12</v>
      </c>
      <c r="I188" s="7">
        <f t="shared" si="18"/>
        <v>402.81</v>
      </c>
      <c r="J188" s="7">
        <f t="shared" si="19"/>
        <v>805.62</v>
      </c>
    </row>
    <row r="189" spans="1:10" ht="24.75" x14ac:dyDescent="0.25">
      <c r="A189" s="4" t="s">
        <v>563</v>
      </c>
      <c r="B189" s="5" t="s">
        <v>564</v>
      </c>
      <c r="C189" s="5" t="s">
        <v>84</v>
      </c>
      <c r="D189" s="4" t="s">
        <v>565</v>
      </c>
      <c r="E189" s="5" t="s">
        <v>47</v>
      </c>
      <c r="F189" s="6">
        <v>2</v>
      </c>
      <c r="G189" s="7">
        <v>159.86000000000001</v>
      </c>
      <c r="H189" s="6">
        <v>22.12</v>
      </c>
      <c r="I189" s="7">
        <f t="shared" si="18"/>
        <v>195.22</v>
      </c>
      <c r="J189" s="7">
        <f t="shared" si="19"/>
        <v>390.44</v>
      </c>
    </row>
    <row r="190" spans="1:10" ht="16.5" x14ac:dyDescent="0.25">
      <c r="A190" s="4" t="s">
        <v>566</v>
      </c>
      <c r="B190" s="5" t="s">
        <v>267</v>
      </c>
      <c r="C190" s="5" t="s">
        <v>84</v>
      </c>
      <c r="D190" s="4" t="s">
        <v>268</v>
      </c>
      <c r="E190" s="5" t="s">
        <v>25</v>
      </c>
      <c r="F190" s="6">
        <v>5.63</v>
      </c>
      <c r="G190" s="7">
        <v>565.88</v>
      </c>
      <c r="H190" s="6">
        <v>22.12</v>
      </c>
      <c r="I190" s="7">
        <f t="shared" si="18"/>
        <v>691.05</v>
      </c>
      <c r="J190" s="7">
        <f t="shared" si="19"/>
        <v>3890.61</v>
      </c>
    </row>
    <row r="191" spans="1:10" ht="16.5" x14ac:dyDescent="0.25">
      <c r="A191" s="4" t="s">
        <v>567</v>
      </c>
      <c r="B191" s="5" t="s">
        <v>568</v>
      </c>
      <c r="C191" s="5" t="s">
        <v>84</v>
      </c>
      <c r="D191" s="4" t="s">
        <v>569</v>
      </c>
      <c r="E191" s="5" t="s">
        <v>25</v>
      </c>
      <c r="F191" s="6">
        <v>10.41</v>
      </c>
      <c r="G191" s="7">
        <v>711.19</v>
      </c>
      <c r="H191" s="6">
        <v>22.12</v>
      </c>
      <c r="I191" s="7">
        <f t="shared" si="18"/>
        <v>868.5</v>
      </c>
      <c r="J191" s="7">
        <f t="shared" si="19"/>
        <v>9041.08</v>
      </c>
    </row>
    <row r="192" spans="1:10" ht="24.75" x14ac:dyDescent="0.25">
      <c r="A192" s="4" t="s">
        <v>570</v>
      </c>
      <c r="B192" s="5" t="s">
        <v>571</v>
      </c>
      <c r="C192" s="5" t="s">
        <v>84</v>
      </c>
      <c r="D192" s="4" t="s">
        <v>572</v>
      </c>
      <c r="E192" s="5" t="s">
        <v>47</v>
      </c>
      <c r="F192" s="6">
        <v>6</v>
      </c>
      <c r="G192" s="7">
        <v>399.82</v>
      </c>
      <c r="H192" s="6">
        <v>22.12</v>
      </c>
      <c r="I192" s="7">
        <f t="shared" si="18"/>
        <v>488.26</v>
      </c>
      <c r="J192" s="7">
        <f t="shared" si="19"/>
        <v>2929.56</v>
      </c>
    </row>
    <row r="193" spans="1:10" ht="16.5" x14ac:dyDescent="0.25">
      <c r="A193" s="4" t="s">
        <v>573</v>
      </c>
      <c r="B193" s="5" t="s">
        <v>574</v>
      </c>
      <c r="C193" s="5" t="s">
        <v>84</v>
      </c>
      <c r="D193" s="4" t="s">
        <v>575</v>
      </c>
      <c r="E193" s="5" t="s">
        <v>47</v>
      </c>
      <c r="F193" s="6">
        <v>1</v>
      </c>
      <c r="G193" s="7">
        <v>734.19</v>
      </c>
      <c r="H193" s="6">
        <v>22.12</v>
      </c>
      <c r="I193" s="7">
        <f t="shared" si="18"/>
        <v>896.59</v>
      </c>
      <c r="J193" s="7">
        <f t="shared" si="19"/>
        <v>896.59</v>
      </c>
    </row>
    <row r="194" spans="1:10" ht="16.5" x14ac:dyDescent="0.25">
      <c r="A194" s="4" t="s">
        <v>576</v>
      </c>
      <c r="B194" s="5" t="s">
        <v>577</v>
      </c>
      <c r="C194" s="5" t="s">
        <v>14</v>
      </c>
      <c r="D194" s="4" t="s">
        <v>578</v>
      </c>
      <c r="E194" s="5" t="s">
        <v>47</v>
      </c>
      <c r="F194" s="6">
        <v>7</v>
      </c>
      <c r="G194" s="7">
        <v>87.48</v>
      </c>
      <c r="H194" s="6">
        <v>22.12</v>
      </c>
      <c r="I194" s="7">
        <f t="shared" si="18"/>
        <v>106.83</v>
      </c>
      <c r="J194" s="7">
        <f t="shared" si="19"/>
        <v>747.81</v>
      </c>
    </row>
    <row r="195" spans="1:10" ht="16.5" x14ac:dyDescent="0.25">
      <c r="A195" s="4" t="s">
        <v>579</v>
      </c>
      <c r="B195" s="5" t="s">
        <v>580</v>
      </c>
      <c r="C195" s="5" t="s">
        <v>14</v>
      </c>
      <c r="D195" s="4" t="s">
        <v>581</v>
      </c>
      <c r="E195" s="5" t="s">
        <v>47</v>
      </c>
      <c r="F195" s="6">
        <v>1</v>
      </c>
      <c r="G195" s="7">
        <v>988.76</v>
      </c>
      <c r="H195" s="6">
        <v>22.12</v>
      </c>
      <c r="I195" s="7">
        <f t="shared" si="18"/>
        <v>1207.47</v>
      </c>
      <c r="J195" s="7">
        <f t="shared" si="19"/>
        <v>1207.47</v>
      </c>
    </row>
    <row r="196" spans="1:10" ht="16.5" x14ac:dyDescent="0.25">
      <c r="A196" s="4" t="s">
        <v>582</v>
      </c>
      <c r="B196" s="5" t="s">
        <v>583</v>
      </c>
      <c r="C196" s="5" t="s">
        <v>14</v>
      </c>
      <c r="D196" s="4" t="s">
        <v>584</v>
      </c>
      <c r="E196" s="5" t="s">
        <v>47</v>
      </c>
      <c r="F196" s="6">
        <v>1</v>
      </c>
      <c r="G196" s="7">
        <v>368.63</v>
      </c>
      <c r="H196" s="6">
        <v>22.12</v>
      </c>
      <c r="I196" s="7">
        <f t="shared" si="18"/>
        <v>450.17</v>
      </c>
      <c r="J196" s="7">
        <f t="shared" si="19"/>
        <v>450.17</v>
      </c>
    </row>
    <row r="197" spans="1:10" ht="16.5" x14ac:dyDescent="0.25">
      <c r="A197" s="4" t="s">
        <v>585</v>
      </c>
      <c r="B197" s="5" t="s">
        <v>586</v>
      </c>
      <c r="C197" s="5" t="s">
        <v>14</v>
      </c>
      <c r="D197" s="4" t="s">
        <v>587</v>
      </c>
      <c r="E197" s="5" t="s">
        <v>47</v>
      </c>
      <c r="F197" s="6">
        <v>1</v>
      </c>
      <c r="G197" s="7">
        <v>360.55</v>
      </c>
      <c r="H197" s="6">
        <v>22.12</v>
      </c>
      <c r="I197" s="7">
        <f t="shared" si="18"/>
        <v>440.3</v>
      </c>
      <c r="J197" s="7">
        <f t="shared" si="19"/>
        <v>440.3</v>
      </c>
    </row>
    <row r="198" spans="1:10" ht="24.75" x14ac:dyDescent="0.25">
      <c r="A198" s="4" t="s">
        <v>588</v>
      </c>
      <c r="B198" s="5" t="s">
        <v>589</v>
      </c>
      <c r="C198" s="5" t="s">
        <v>84</v>
      </c>
      <c r="D198" s="4" t="s">
        <v>590</v>
      </c>
      <c r="E198" s="5" t="s">
        <v>25</v>
      </c>
      <c r="F198" s="6">
        <v>9.76</v>
      </c>
      <c r="G198" s="7">
        <v>840.84</v>
      </c>
      <c r="H198" s="6">
        <v>22.12</v>
      </c>
      <c r="I198" s="7">
        <f t="shared" si="18"/>
        <v>1026.83</v>
      </c>
      <c r="J198" s="7">
        <f t="shared" si="19"/>
        <v>10021.86</v>
      </c>
    </row>
    <row r="199" spans="1:10" ht="33" x14ac:dyDescent="0.25">
      <c r="A199" s="4" t="s">
        <v>591</v>
      </c>
      <c r="B199" s="5" t="s">
        <v>592</v>
      </c>
      <c r="C199" s="5" t="s">
        <v>84</v>
      </c>
      <c r="D199" s="4" t="s">
        <v>593</v>
      </c>
      <c r="E199" s="5" t="s">
        <v>47</v>
      </c>
      <c r="F199" s="6">
        <v>1</v>
      </c>
      <c r="G199" s="7">
        <v>1734.68</v>
      </c>
      <c r="H199" s="6">
        <v>22.12</v>
      </c>
      <c r="I199" s="7">
        <f t="shared" si="18"/>
        <v>2118.39</v>
      </c>
      <c r="J199" s="7">
        <f t="shared" si="19"/>
        <v>2118.39</v>
      </c>
    </row>
    <row r="200" spans="1:10" ht="20.100000000000001" customHeight="1" x14ac:dyDescent="0.25">
      <c r="A200" s="2" t="s">
        <v>594</v>
      </c>
      <c r="B200" s="10" t="s">
        <v>595</v>
      </c>
      <c r="C200" s="10"/>
      <c r="D200" s="10"/>
      <c r="E200" s="10"/>
      <c r="F200" s="10"/>
      <c r="G200" s="10">
        <f>TRUNC(F201*G201,2)+TRUNC(F202*G202,2)+TRUNC(F203*G203,2)+TRUNC(F204*G204,2)+TRUNC(F205*G205,2)+TRUNC(F206*G206,2)+TRUNC(F207*G207,2)+TRUNC(F208*G208,2)+TRUNC(F209*G209,2)+TRUNC(F210*G210,2)+TRUNC(F211*G211,2)+TRUNC(F212*G212,2)+TRUNC(F213*G213,2)+TRUNC(F214*G214,2)+TRUNC(F215*G215,2)+TRUNC(F216*G216,2)+TRUNC(F217*G217,2)+TRUNC(F218*G218,2)+TRUNC(F219*G219,2)+TRUNC(F220*G220,2)+TRUNC(F221*G221,2)+TRUNC(F222*G222,2)+TRUNC(F223*G223,2)+TRUNC(F224*G224,2)+TRUNC(F225*G225,2)+TRUNC(F226*G226,2)+TRUNC(F227*G227,2)+TRUNC(F228*G228,2)+TRUNC(F229*G229,2)+TRUNC(F230*G230,2)+TRUNC(F231*G231,2)+TRUNC(F232*G232,2)+TRUNC(F233*G233,2)+TRUNC(F234*G234,2)+TRUNC(F235*G235,2)+TRUNC(F236*G236,2)+TRUNC(F237*G237,2)+TRUNC(F238*G238,2)+TRUNC(F239*G239,2)+TRUNC(F240*G240,2)+TRUNC(F241*G241,2)+TRUNC(F242*G242,2)+TRUNC(F243*G243,2)+TRUNC(F244*G244,2)</f>
        <v>70453.489999999991</v>
      </c>
      <c r="H200" s="10"/>
      <c r="I200" s="10"/>
      <c r="J200" s="3">
        <f>TRUNC(SUM(J201:J244),2)</f>
        <v>86004.87</v>
      </c>
    </row>
    <row r="201" spans="1:10" ht="16.5" x14ac:dyDescent="0.25">
      <c r="A201" s="4" t="s">
        <v>596</v>
      </c>
      <c r="B201" s="5" t="s">
        <v>597</v>
      </c>
      <c r="C201" s="5" t="s">
        <v>14</v>
      </c>
      <c r="D201" s="4" t="s">
        <v>598</v>
      </c>
      <c r="E201" s="5" t="s">
        <v>40</v>
      </c>
      <c r="F201" s="6">
        <v>1003.6</v>
      </c>
      <c r="G201" s="7">
        <v>7.09</v>
      </c>
      <c r="H201" s="6">
        <v>22.12</v>
      </c>
      <c r="I201" s="7">
        <f t="shared" ref="I201:I244" si="20">TRUNC(G201 * TRUNC(1 + (H201/100),4),2)</f>
        <v>8.65</v>
      </c>
      <c r="J201" s="7">
        <f t="shared" ref="J201:J244" si="21">TRUNC(TRUNC(F201,2)*TRUNC(I201,2),2)</f>
        <v>8681.14</v>
      </c>
    </row>
    <row r="202" spans="1:10" ht="16.5" x14ac:dyDescent="0.25">
      <c r="A202" s="4" t="s">
        <v>599</v>
      </c>
      <c r="B202" s="5" t="s">
        <v>600</v>
      </c>
      <c r="C202" s="5" t="s">
        <v>14</v>
      </c>
      <c r="D202" s="4" t="s">
        <v>601</v>
      </c>
      <c r="E202" s="5" t="s">
        <v>40</v>
      </c>
      <c r="F202" s="6">
        <v>1631.4</v>
      </c>
      <c r="G202" s="7">
        <v>4.5999999999999996</v>
      </c>
      <c r="H202" s="6">
        <v>22.12</v>
      </c>
      <c r="I202" s="7">
        <f t="shared" si="20"/>
        <v>5.61</v>
      </c>
      <c r="J202" s="7">
        <f t="shared" si="21"/>
        <v>9152.15</v>
      </c>
    </row>
    <row r="203" spans="1:10" ht="16.5" x14ac:dyDescent="0.25">
      <c r="A203" s="4" t="s">
        <v>602</v>
      </c>
      <c r="B203" s="5" t="s">
        <v>603</v>
      </c>
      <c r="C203" s="5" t="s">
        <v>14</v>
      </c>
      <c r="D203" s="4" t="s">
        <v>604</v>
      </c>
      <c r="E203" s="5" t="s">
        <v>40</v>
      </c>
      <c r="F203" s="6">
        <v>1204.5999999999999</v>
      </c>
      <c r="G203" s="7">
        <v>3.18</v>
      </c>
      <c r="H203" s="6">
        <v>22.12</v>
      </c>
      <c r="I203" s="7">
        <f t="shared" si="20"/>
        <v>3.88</v>
      </c>
      <c r="J203" s="7">
        <f t="shared" si="21"/>
        <v>4673.84</v>
      </c>
    </row>
    <row r="204" spans="1:10" ht="16.5" x14ac:dyDescent="0.25">
      <c r="A204" s="4" t="s">
        <v>605</v>
      </c>
      <c r="B204" s="5" t="s">
        <v>606</v>
      </c>
      <c r="C204" s="5" t="s">
        <v>14</v>
      </c>
      <c r="D204" s="4" t="s">
        <v>607</v>
      </c>
      <c r="E204" s="5" t="s">
        <v>40</v>
      </c>
      <c r="F204" s="6">
        <v>40</v>
      </c>
      <c r="G204" s="7">
        <v>25.54</v>
      </c>
      <c r="H204" s="6">
        <v>22.12</v>
      </c>
      <c r="I204" s="7">
        <f t="shared" si="20"/>
        <v>31.18</v>
      </c>
      <c r="J204" s="7">
        <f t="shared" si="21"/>
        <v>1247.2</v>
      </c>
    </row>
    <row r="205" spans="1:10" ht="16.5" x14ac:dyDescent="0.25">
      <c r="A205" s="4" t="s">
        <v>608</v>
      </c>
      <c r="B205" s="5" t="s">
        <v>609</v>
      </c>
      <c r="C205" s="5" t="s">
        <v>14</v>
      </c>
      <c r="D205" s="4" t="s">
        <v>610</v>
      </c>
      <c r="E205" s="5" t="s">
        <v>40</v>
      </c>
      <c r="F205" s="6">
        <v>92</v>
      </c>
      <c r="G205" s="7">
        <v>25.91</v>
      </c>
      <c r="H205" s="6">
        <v>22.12</v>
      </c>
      <c r="I205" s="7">
        <f t="shared" si="20"/>
        <v>31.64</v>
      </c>
      <c r="J205" s="7">
        <f t="shared" si="21"/>
        <v>2910.88</v>
      </c>
    </row>
    <row r="206" spans="1:10" ht="24.75" x14ac:dyDescent="0.25">
      <c r="A206" s="4" t="s">
        <v>611</v>
      </c>
      <c r="B206" s="5" t="s">
        <v>612</v>
      </c>
      <c r="C206" s="5" t="s">
        <v>14</v>
      </c>
      <c r="D206" s="4" t="s">
        <v>613</v>
      </c>
      <c r="E206" s="5" t="s">
        <v>40</v>
      </c>
      <c r="F206" s="6">
        <v>60</v>
      </c>
      <c r="G206" s="7">
        <v>37.35</v>
      </c>
      <c r="H206" s="6">
        <v>22.12</v>
      </c>
      <c r="I206" s="7">
        <f t="shared" si="20"/>
        <v>45.61</v>
      </c>
      <c r="J206" s="7">
        <f t="shared" si="21"/>
        <v>2736.6</v>
      </c>
    </row>
    <row r="207" spans="1:10" ht="16.5" x14ac:dyDescent="0.25">
      <c r="A207" s="4" t="s">
        <v>614</v>
      </c>
      <c r="B207" s="5" t="s">
        <v>615</v>
      </c>
      <c r="C207" s="5" t="s">
        <v>14</v>
      </c>
      <c r="D207" s="4" t="s">
        <v>616</v>
      </c>
      <c r="E207" s="5" t="s">
        <v>47</v>
      </c>
      <c r="F207" s="6">
        <v>8</v>
      </c>
      <c r="G207" s="7">
        <v>85.01</v>
      </c>
      <c r="H207" s="6">
        <v>22.12</v>
      </c>
      <c r="I207" s="7">
        <f t="shared" si="20"/>
        <v>103.81</v>
      </c>
      <c r="J207" s="7">
        <f t="shared" si="21"/>
        <v>830.48</v>
      </c>
    </row>
    <row r="208" spans="1:10" ht="16.5" x14ac:dyDescent="0.25">
      <c r="A208" s="4" t="s">
        <v>617</v>
      </c>
      <c r="B208" s="5" t="s">
        <v>618</v>
      </c>
      <c r="C208" s="5" t="s">
        <v>84</v>
      </c>
      <c r="D208" s="4" t="s">
        <v>619</v>
      </c>
      <c r="E208" s="5" t="s">
        <v>47</v>
      </c>
      <c r="F208" s="6">
        <v>1</v>
      </c>
      <c r="G208" s="7">
        <v>216.34</v>
      </c>
      <c r="H208" s="6">
        <v>22.12</v>
      </c>
      <c r="I208" s="7">
        <f t="shared" si="20"/>
        <v>264.19</v>
      </c>
      <c r="J208" s="7">
        <f t="shared" si="21"/>
        <v>264.19</v>
      </c>
    </row>
    <row r="209" spans="1:10" ht="16.5" x14ac:dyDescent="0.25">
      <c r="A209" s="4" t="s">
        <v>620</v>
      </c>
      <c r="B209" s="5" t="s">
        <v>621</v>
      </c>
      <c r="C209" s="5" t="s">
        <v>84</v>
      </c>
      <c r="D209" s="4" t="s">
        <v>622</v>
      </c>
      <c r="E209" s="5" t="s">
        <v>47</v>
      </c>
      <c r="F209" s="6">
        <v>1</v>
      </c>
      <c r="G209" s="7">
        <v>384.38</v>
      </c>
      <c r="H209" s="6">
        <v>22.12</v>
      </c>
      <c r="I209" s="7">
        <f t="shared" si="20"/>
        <v>469.4</v>
      </c>
      <c r="J209" s="7">
        <f t="shared" si="21"/>
        <v>469.4</v>
      </c>
    </row>
    <row r="210" spans="1:10" ht="24.75" x14ac:dyDescent="0.25">
      <c r="A210" s="4" t="s">
        <v>623</v>
      </c>
      <c r="B210" s="5" t="s">
        <v>624</v>
      </c>
      <c r="C210" s="5" t="s">
        <v>84</v>
      </c>
      <c r="D210" s="4" t="s">
        <v>625</v>
      </c>
      <c r="E210" s="5" t="s">
        <v>247</v>
      </c>
      <c r="F210" s="6">
        <v>1</v>
      </c>
      <c r="G210" s="7">
        <v>639.59</v>
      </c>
      <c r="H210" s="6">
        <v>22.12</v>
      </c>
      <c r="I210" s="7">
        <f t="shared" si="20"/>
        <v>781.06</v>
      </c>
      <c r="J210" s="7">
        <f t="shared" si="21"/>
        <v>781.06</v>
      </c>
    </row>
    <row r="211" spans="1:10" ht="24.75" x14ac:dyDescent="0.25">
      <c r="A211" s="4" t="s">
        <v>626</v>
      </c>
      <c r="B211" s="5" t="s">
        <v>627</v>
      </c>
      <c r="C211" s="5" t="s">
        <v>84</v>
      </c>
      <c r="D211" s="4" t="s">
        <v>628</v>
      </c>
      <c r="E211" s="5" t="s">
        <v>247</v>
      </c>
      <c r="F211" s="6">
        <v>1</v>
      </c>
      <c r="G211" s="7">
        <v>462.59</v>
      </c>
      <c r="H211" s="6">
        <v>22.12</v>
      </c>
      <c r="I211" s="7">
        <f t="shared" si="20"/>
        <v>564.91</v>
      </c>
      <c r="J211" s="7">
        <f t="shared" si="21"/>
        <v>564.91</v>
      </c>
    </row>
    <row r="212" spans="1:10" ht="24.75" x14ac:dyDescent="0.25">
      <c r="A212" s="4" t="s">
        <v>629</v>
      </c>
      <c r="B212" s="5" t="s">
        <v>630</v>
      </c>
      <c r="C212" s="5" t="s">
        <v>84</v>
      </c>
      <c r="D212" s="4" t="s">
        <v>631</v>
      </c>
      <c r="E212" s="5" t="s">
        <v>247</v>
      </c>
      <c r="F212" s="6">
        <v>1</v>
      </c>
      <c r="G212" s="7">
        <v>362.32</v>
      </c>
      <c r="H212" s="6">
        <v>22.12</v>
      </c>
      <c r="I212" s="7">
        <f t="shared" si="20"/>
        <v>442.46</v>
      </c>
      <c r="J212" s="7">
        <f t="shared" si="21"/>
        <v>442.46</v>
      </c>
    </row>
    <row r="213" spans="1:10" ht="24.75" x14ac:dyDescent="0.25">
      <c r="A213" s="4" t="s">
        <v>632</v>
      </c>
      <c r="B213" s="5" t="s">
        <v>633</v>
      </c>
      <c r="C213" s="5" t="s">
        <v>84</v>
      </c>
      <c r="D213" s="4" t="s">
        <v>634</v>
      </c>
      <c r="E213" s="5" t="s">
        <v>247</v>
      </c>
      <c r="F213" s="6">
        <v>1</v>
      </c>
      <c r="G213" s="7">
        <v>473.1</v>
      </c>
      <c r="H213" s="6">
        <v>22.12</v>
      </c>
      <c r="I213" s="7">
        <f t="shared" si="20"/>
        <v>577.74</v>
      </c>
      <c r="J213" s="7">
        <f t="shared" si="21"/>
        <v>577.74</v>
      </c>
    </row>
    <row r="214" spans="1:10" ht="16.5" x14ac:dyDescent="0.25">
      <c r="A214" s="4" t="s">
        <v>635</v>
      </c>
      <c r="B214" s="5" t="s">
        <v>636</v>
      </c>
      <c r="C214" s="5" t="s">
        <v>14</v>
      </c>
      <c r="D214" s="4" t="s">
        <v>637</v>
      </c>
      <c r="E214" s="5" t="s">
        <v>47</v>
      </c>
      <c r="F214" s="6">
        <v>8</v>
      </c>
      <c r="G214" s="7">
        <v>15.18</v>
      </c>
      <c r="H214" s="6">
        <v>22.12</v>
      </c>
      <c r="I214" s="7">
        <f t="shared" si="20"/>
        <v>18.53</v>
      </c>
      <c r="J214" s="7">
        <f t="shared" si="21"/>
        <v>148.24</v>
      </c>
    </row>
    <row r="215" spans="1:10" ht="16.5" x14ac:dyDescent="0.25">
      <c r="A215" s="4" t="s">
        <v>638</v>
      </c>
      <c r="B215" s="5" t="s">
        <v>639</v>
      </c>
      <c r="C215" s="5" t="s">
        <v>14</v>
      </c>
      <c r="D215" s="4" t="s">
        <v>640</v>
      </c>
      <c r="E215" s="5" t="s">
        <v>47</v>
      </c>
      <c r="F215" s="6">
        <v>2</v>
      </c>
      <c r="G215" s="7">
        <v>14.22</v>
      </c>
      <c r="H215" s="6">
        <v>22.12</v>
      </c>
      <c r="I215" s="7">
        <f t="shared" si="20"/>
        <v>17.36</v>
      </c>
      <c r="J215" s="7">
        <f t="shared" si="21"/>
        <v>34.72</v>
      </c>
    </row>
    <row r="216" spans="1:10" ht="24.75" x14ac:dyDescent="0.25">
      <c r="A216" s="4" t="s">
        <v>641</v>
      </c>
      <c r="B216" s="5" t="s">
        <v>642</v>
      </c>
      <c r="C216" s="5" t="s">
        <v>84</v>
      </c>
      <c r="D216" s="4" t="s">
        <v>643</v>
      </c>
      <c r="E216" s="5" t="s">
        <v>247</v>
      </c>
      <c r="F216" s="6">
        <v>7</v>
      </c>
      <c r="G216" s="7">
        <v>41.29</v>
      </c>
      <c r="H216" s="6">
        <v>22.12</v>
      </c>
      <c r="I216" s="7">
        <f t="shared" si="20"/>
        <v>50.42</v>
      </c>
      <c r="J216" s="7">
        <f t="shared" si="21"/>
        <v>352.94</v>
      </c>
    </row>
    <row r="217" spans="1:10" ht="16.5" x14ac:dyDescent="0.25">
      <c r="A217" s="4" t="s">
        <v>644</v>
      </c>
      <c r="B217" s="5" t="s">
        <v>645</v>
      </c>
      <c r="C217" s="5" t="s">
        <v>14</v>
      </c>
      <c r="D217" s="4" t="s">
        <v>646</v>
      </c>
      <c r="E217" s="5" t="s">
        <v>47</v>
      </c>
      <c r="F217" s="6">
        <v>6</v>
      </c>
      <c r="G217" s="7">
        <v>13.25</v>
      </c>
      <c r="H217" s="6">
        <v>22.12</v>
      </c>
      <c r="I217" s="7">
        <f t="shared" si="20"/>
        <v>16.18</v>
      </c>
      <c r="J217" s="7">
        <f t="shared" si="21"/>
        <v>97.08</v>
      </c>
    </row>
    <row r="218" spans="1:10" ht="24.75" x14ac:dyDescent="0.25">
      <c r="A218" s="4" t="s">
        <v>647</v>
      </c>
      <c r="B218" s="5" t="s">
        <v>648</v>
      </c>
      <c r="C218" s="5" t="s">
        <v>84</v>
      </c>
      <c r="D218" s="4" t="s">
        <v>649</v>
      </c>
      <c r="E218" s="5" t="s">
        <v>47</v>
      </c>
      <c r="F218" s="6">
        <v>3</v>
      </c>
      <c r="G218" s="7">
        <v>59.52</v>
      </c>
      <c r="H218" s="6">
        <v>22.12</v>
      </c>
      <c r="I218" s="7">
        <f t="shared" si="20"/>
        <v>72.680000000000007</v>
      </c>
      <c r="J218" s="7">
        <f t="shared" si="21"/>
        <v>218.04</v>
      </c>
    </row>
    <row r="219" spans="1:10" ht="16.5" x14ac:dyDescent="0.25">
      <c r="A219" s="4" t="s">
        <v>650</v>
      </c>
      <c r="B219" s="5" t="s">
        <v>651</v>
      </c>
      <c r="C219" s="5" t="s">
        <v>14</v>
      </c>
      <c r="D219" s="4" t="s">
        <v>652</v>
      </c>
      <c r="E219" s="5" t="s">
        <v>47</v>
      </c>
      <c r="F219" s="6">
        <v>3</v>
      </c>
      <c r="G219" s="7">
        <v>47.51</v>
      </c>
      <c r="H219" s="6">
        <v>22.12</v>
      </c>
      <c r="I219" s="7">
        <f t="shared" si="20"/>
        <v>58.01</v>
      </c>
      <c r="J219" s="7">
        <f t="shared" si="21"/>
        <v>174.03</v>
      </c>
    </row>
    <row r="220" spans="1:10" ht="16.5" x14ac:dyDescent="0.25">
      <c r="A220" s="4" t="s">
        <v>653</v>
      </c>
      <c r="B220" s="5" t="s">
        <v>654</v>
      </c>
      <c r="C220" s="5" t="s">
        <v>14</v>
      </c>
      <c r="D220" s="4" t="s">
        <v>655</v>
      </c>
      <c r="E220" s="5" t="s">
        <v>47</v>
      </c>
      <c r="F220" s="6">
        <v>3</v>
      </c>
      <c r="G220" s="7">
        <v>110.16</v>
      </c>
      <c r="H220" s="6">
        <v>22.12</v>
      </c>
      <c r="I220" s="7">
        <f t="shared" si="20"/>
        <v>134.52000000000001</v>
      </c>
      <c r="J220" s="7">
        <f t="shared" si="21"/>
        <v>403.56</v>
      </c>
    </row>
    <row r="221" spans="1:10" ht="16.5" x14ac:dyDescent="0.25">
      <c r="A221" s="4" t="s">
        <v>656</v>
      </c>
      <c r="B221" s="5" t="s">
        <v>657</v>
      </c>
      <c r="C221" s="5" t="s">
        <v>14</v>
      </c>
      <c r="D221" s="4" t="s">
        <v>658</v>
      </c>
      <c r="E221" s="5" t="s">
        <v>47</v>
      </c>
      <c r="F221" s="6">
        <v>1</v>
      </c>
      <c r="G221" s="7">
        <v>145.44</v>
      </c>
      <c r="H221" s="6">
        <v>22.12</v>
      </c>
      <c r="I221" s="7">
        <f t="shared" si="20"/>
        <v>177.61</v>
      </c>
      <c r="J221" s="7">
        <f t="shared" si="21"/>
        <v>177.61</v>
      </c>
    </row>
    <row r="222" spans="1:10" ht="24.75" x14ac:dyDescent="0.25">
      <c r="A222" s="4" t="s">
        <v>659</v>
      </c>
      <c r="B222" s="5" t="s">
        <v>660</v>
      </c>
      <c r="C222" s="5" t="s">
        <v>14</v>
      </c>
      <c r="D222" s="4" t="s">
        <v>661</v>
      </c>
      <c r="E222" s="5" t="s">
        <v>47</v>
      </c>
      <c r="F222" s="6">
        <v>1</v>
      </c>
      <c r="G222" s="7">
        <v>557.69000000000005</v>
      </c>
      <c r="H222" s="6">
        <v>22.12</v>
      </c>
      <c r="I222" s="7">
        <f t="shared" si="20"/>
        <v>681.05</v>
      </c>
      <c r="J222" s="7">
        <f t="shared" si="21"/>
        <v>681.05</v>
      </c>
    </row>
    <row r="223" spans="1:10" ht="24.75" x14ac:dyDescent="0.25">
      <c r="A223" s="4" t="s">
        <v>662</v>
      </c>
      <c r="B223" s="5" t="s">
        <v>663</v>
      </c>
      <c r="C223" s="5" t="s">
        <v>14</v>
      </c>
      <c r="D223" s="4" t="s">
        <v>664</v>
      </c>
      <c r="E223" s="5" t="s">
        <v>47</v>
      </c>
      <c r="F223" s="6">
        <v>1</v>
      </c>
      <c r="G223" s="7">
        <v>893.27</v>
      </c>
      <c r="H223" s="6">
        <v>22.12</v>
      </c>
      <c r="I223" s="7">
        <f t="shared" si="20"/>
        <v>1090.8599999999999</v>
      </c>
      <c r="J223" s="7">
        <f t="shared" si="21"/>
        <v>1090.8599999999999</v>
      </c>
    </row>
    <row r="224" spans="1:10" ht="16.5" x14ac:dyDescent="0.25">
      <c r="A224" s="4" t="s">
        <v>665</v>
      </c>
      <c r="B224" s="5" t="s">
        <v>666</v>
      </c>
      <c r="C224" s="5" t="s">
        <v>84</v>
      </c>
      <c r="D224" s="4" t="s">
        <v>667</v>
      </c>
      <c r="E224" s="5" t="s">
        <v>247</v>
      </c>
      <c r="F224" s="6">
        <v>3</v>
      </c>
      <c r="G224" s="7">
        <v>186.69</v>
      </c>
      <c r="H224" s="6">
        <v>22.12</v>
      </c>
      <c r="I224" s="7">
        <f t="shared" si="20"/>
        <v>227.98</v>
      </c>
      <c r="J224" s="7">
        <f t="shared" si="21"/>
        <v>683.94</v>
      </c>
    </row>
    <row r="225" spans="1:10" ht="24.75" x14ac:dyDescent="0.25">
      <c r="A225" s="4" t="s">
        <v>668</v>
      </c>
      <c r="B225" s="5" t="s">
        <v>669</v>
      </c>
      <c r="C225" s="5" t="s">
        <v>14</v>
      </c>
      <c r="D225" s="4" t="s">
        <v>670</v>
      </c>
      <c r="E225" s="5" t="s">
        <v>40</v>
      </c>
      <c r="F225" s="6">
        <v>35</v>
      </c>
      <c r="G225" s="7">
        <v>12.27</v>
      </c>
      <c r="H225" s="6">
        <v>22.12</v>
      </c>
      <c r="I225" s="7">
        <f t="shared" si="20"/>
        <v>14.98</v>
      </c>
      <c r="J225" s="7">
        <f t="shared" si="21"/>
        <v>524.29999999999995</v>
      </c>
    </row>
    <row r="226" spans="1:10" ht="24.75" x14ac:dyDescent="0.25">
      <c r="A226" s="4" t="s">
        <v>671</v>
      </c>
      <c r="B226" s="5" t="s">
        <v>672</v>
      </c>
      <c r="C226" s="5" t="s">
        <v>14</v>
      </c>
      <c r="D226" s="4" t="s">
        <v>673</v>
      </c>
      <c r="E226" s="5" t="s">
        <v>40</v>
      </c>
      <c r="F226" s="6">
        <v>136.5</v>
      </c>
      <c r="G226" s="7">
        <v>8.6199999999999992</v>
      </c>
      <c r="H226" s="6">
        <v>22.12</v>
      </c>
      <c r="I226" s="7">
        <f t="shared" si="20"/>
        <v>10.52</v>
      </c>
      <c r="J226" s="7">
        <f t="shared" si="21"/>
        <v>1435.98</v>
      </c>
    </row>
    <row r="227" spans="1:10" ht="24.75" x14ac:dyDescent="0.25">
      <c r="A227" s="4" t="s">
        <v>674</v>
      </c>
      <c r="B227" s="5" t="s">
        <v>675</v>
      </c>
      <c r="C227" s="5" t="s">
        <v>14</v>
      </c>
      <c r="D227" s="4" t="s">
        <v>676</v>
      </c>
      <c r="E227" s="5" t="s">
        <v>40</v>
      </c>
      <c r="F227" s="6">
        <v>252.52</v>
      </c>
      <c r="G227" s="7">
        <v>19.829999999999998</v>
      </c>
      <c r="H227" s="6">
        <v>22.12</v>
      </c>
      <c r="I227" s="7">
        <f t="shared" si="20"/>
        <v>24.21</v>
      </c>
      <c r="J227" s="7">
        <f t="shared" si="21"/>
        <v>6113.5</v>
      </c>
    </row>
    <row r="228" spans="1:10" ht="24.75" x14ac:dyDescent="0.25">
      <c r="A228" s="4" t="s">
        <v>677</v>
      </c>
      <c r="B228" s="5" t="s">
        <v>678</v>
      </c>
      <c r="C228" s="5" t="s">
        <v>14</v>
      </c>
      <c r="D228" s="4" t="s">
        <v>679</v>
      </c>
      <c r="E228" s="5" t="s">
        <v>40</v>
      </c>
      <c r="F228" s="6">
        <v>183.22</v>
      </c>
      <c r="G228" s="7">
        <v>10.34</v>
      </c>
      <c r="H228" s="6">
        <v>22.12</v>
      </c>
      <c r="I228" s="7">
        <f t="shared" si="20"/>
        <v>12.62</v>
      </c>
      <c r="J228" s="7">
        <f t="shared" si="21"/>
        <v>2312.23</v>
      </c>
    </row>
    <row r="229" spans="1:10" ht="16.5" x14ac:dyDescent="0.25">
      <c r="A229" s="4" t="s">
        <v>680</v>
      </c>
      <c r="B229" s="5" t="s">
        <v>681</v>
      </c>
      <c r="C229" s="5" t="s">
        <v>84</v>
      </c>
      <c r="D229" s="4" t="s">
        <v>682</v>
      </c>
      <c r="E229" s="5" t="s">
        <v>247</v>
      </c>
      <c r="F229" s="6">
        <v>6</v>
      </c>
      <c r="G229" s="7">
        <v>82.65</v>
      </c>
      <c r="H229" s="6">
        <v>22.12</v>
      </c>
      <c r="I229" s="7">
        <f t="shared" si="20"/>
        <v>100.93</v>
      </c>
      <c r="J229" s="7">
        <f t="shared" si="21"/>
        <v>605.58000000000004</v>
      </c>
    </row>
    <row r="230" spans="1:10" ht="16.5" x14ac:dyDescent="0.25">
      <c r="A230" s="4" t="s">
        <v>683</v>
      </c>
      <c r="B230" s="5" t="s">
        <v>684</v>
      </c>
      <c r="C230" s="5" t="s">
        <v>14</v>
      </c>
      <c r="D230" s="4" t="s">
        <v>685</v>
      </c>
      <c r="E230" s="5" t="s">
        <v>47</v>
      </c>
      <c r="F230" s="6">
        <v>1</v>
      </c>
      <c r="G230" s="7">
        <v>34.299999999999997</v>
      </c>
      <c r="H230" s="6">
        <v>22.12</v>
      </c>
      <c r="I230" s="7">
        <f t="shared" si="20"/>
        <v>41.88</v>
      </c>
      <c r="J230" s="7">
        <f t="shared" si="21"/>
        <v>41.88</v>
      </c>
    </row>
    <row r="231" spans="1:10" ht="24.75" x14ac:dyDescent="0.25">
      <c r="A231" s="4" t="s">
        <v>686</v>
      </c>
      <c r="B231" s="5" t="s">
        <v>687</v>
      </c>
      <c r="C231" s="5" t="s">
        <v>84</v>
      </c>
      <c r="D231" s="4" t="s">
        <v>688</v>
      </c>
      <c r="E231" s="5" t="s">
        <v>247</v>
      </c>
      <c r="F231" s="6">
        <v>104</v>
      </c>
      <c r="G231" s="7">
        <v>189.12</v>
      </c>
      <c r="H231" s="6">
        <v>22.12</v>
      </c>
      <c r="I231" s="7">
        <f t="shared" si="20"/>
        <v>230.95</v>
      </c>
      <c r="J231" s="7">
        <f t="shared" si="21"/>
        <v>24018.799999999999</v>
      </c>
    </row>
    <row r="232" spans="1:10" ht="16.5" x14ac:dyDescent="0.25">
      <c r="A232" s="4" t="s">
        <v>689</v>
      </c>
      <c r="B232" s="5" t="s">
        <v>690</v>
      </c>
      <c r="C232" s="5" t="s">
        <v>14</v>
      </c>
      <c r="D232" s="4" t="s">
        <v>691</v>
      </c>
      <c r="E232" s="5" t="s">
        <v>47</v>
      </c>
      <c r="F232" s="6">
        <v>83</v>
      </c>
      <c r="G232" s="7">
        <v>5.81</v>
      </c>
      <c r="H232" s="6">
        <v>22.12</v>
      </c>
      <c r="I232" s="7">
        <f t="shared" si="20"/>
        <v>7.09</v>
      </c>
      <c r="J232" s="7">
        <f t="shared" si="21"/>
        <v>588.47</v>
      </c>
    </row>
    <row r="233" spans="1:10" ht="16.5" x14ac:dyDescent="0.25">
      <c r="A233" s="4" t="s">
        <v>692</v>
      </c>
      <c r="B233" s="5" t="s">
        <v>693</v>
      </c>
      <c r="C233" s="5" t="s">
        <v>14</v>
      </c>
      <c r="D233" s="4" t="s">
        <v>694</v>
      </c>
      <c r="E233" s="5" t="s">
        <v>47</v>
      </c>
      <c r="F233" s="6">
        <v>1</v>
      </c>
      <c r="G233" s="7">
        <v>31.54</v>
      </c>
      <c r="H233" s="6">
        <v>22.12</v>
      </c>
      <c r="I233" s="7">
        <f t="shared" si="20"/>
        <v>38.51</v>
      </c>
      <c r="J233" s="7">
        <f t="shared" si="21"/>
        <v>38.51</v>
      </c>
    </row>
    <row r="234" spans="1:10" ht="16.5" x14ac:dyDescent="0.25">
      <c r="A234" s="4" t="s">
        <v>695</v>
      </c>
      <c r="B234" s="5" t="s">
        <v>696</v>
      </c>
      <c r="C234" s="5" t="s">
        <v>14</v>
      </c>
      <c r="D234" s="4" t="s">
        <v>697</v>
      </c>
      <c r="E234" s="5" t="s">
        <v>47</v>
      </c>
      <c r="F234" s="6">
        <v>8</v>
      </c>
      <c r="G234" s="7">
        <v>35.729999999999997</v>
      </c>
      <c r="H234" s="6">
        <v>22.12</v>
      </c>
      <c r="I234" s="7">
        <f t="shared" si="20"/>
        <v>43.63</v>
      </c>
      <c r="J234" s="7">
        <f t="shared" si="21"/>
        <v>349.04</v>
      </c>
    </row>
    <row r="235" spans="1:10" ht="16.5" x14ac:dyDescent="0.25">
      <c r="A235" s="4" t="s">
        <v>698</v>
      </c>
      <c r="B235" s="5" t="s">
        <v>699</v>
      </c>
      <c r="C235" s="5" t="s">
        <v>14</v>
      </c>
      <c r="D235" s="4" t="s">
        <v>700</v>
      </c>
      <c r="E235" s="5" t="s">
        <v>47</v>
      </c>
      <c r="F235" s="6">
        <v>42</v>
      </c>
      <c r="G235" s="7">
        <v>46.55</v>
      </c>
      <c r="H235" s="6">
        <v>22.12</v>
      </c>
      <c r="I235" s="7">
        <f t="shared" si="20"/>
        <v>56.84</v>
      </c>
      <c r="J235" s="7">
        <f t="shared" si="21"/>
        <v>2387.2800000000002</v>
      </c>
    </row>
    <row r="236" spans="1:10" ht="16.5" x14ac:dyDescent="0.25">
      <c r="A236" s="4" t="s">
        <v>701</v>
      </c>
      <c r="B236" s="5" t="s">
        <v>702</v>
      </c>
      <c r="C236" s="5" t="s">
        <v>14</v>
      </c>
      <c r="D236" s="4" t="s">
        <v>703</v>
      </c>
      <c r="E236" s="5" t="s">
        <v>47</v>
      </c>
      <c r="F236" s="6">
        <v>4</v>
      </c>
      <c r="G236" s="7">
        <v>48.49</v>
      </c>
      <c r="H236" s="6">
        <v>22.12</v>
      </c>
      <c r="I236" s="7">
        <f t="shared" si="20"/>
        <v>59.21</v>
      </c>
      <c r="J236" s="7">
        <f t="shared" si="21"/>
        <v>236.84</v>
      </c>
    </row>
    <row r="237" spans="1:10" ht="16.5" x14ac:dyDescent="0.25">
      <c r="A237" s="4" t="s">
        <v>704</v>
      </c>
      <c r="B237" s="5" t="s">
        <v>705</v>
      </c>
      <c r="C237" s="5" t="s">
        <v>14</v>
      </c>
      <c r="D237" s="4" t="s">
        <v>706</v>
      </c>
      <c r="E237" s="5" t="s">
        <v>47</v>
      </c>
      <c r="F237" s="6">
        <v>12</v>
      </c>
      <c r="G237" s="7">
        <v>48.51</v>
      </c>
      <c r="H237" s="6">
        <v>22.12</v>
      </c>
      <c r="I237" s="7">
        <f t="shared" si="20"/>
        <v>59.24</v>
      </c>
      <c r="J237" s="7">
        <f t="shared" si="21"/>
        <v>710.88</v>
      </c>
    </row>
    <row r="238" spans="1:10" ht="16.5" x14ac:dyDescent="0.25">
      <c r="A238" s="4" t="s">
        <v>707</v>
      </c>
      <c r="B238" s="5" t="s">
        <v>708</v>
      </c>
      <c r="C238" s="5" t="s">
        <v>14</v>
      </c>
      <c r="D238" s="4" t="s">
        <v>709</v>
      </c>
      <c r="E238" s="5" t="s">
        <v>47</v>
      </c>
      <c r="F238" s="6">
        <v>2</v>
      </c>
      <c r="G238" s="7">
        <v>56.93</v>
      </c>
      <c r="H238" s="6">
        <v>22.12</v>
      </c>
      <c r="I238" s="7">
        <f t="shared" si="20"/>
        <v>69.52</v>
      </c>
      <c r="J238" s="7">
        <f t="shared" si="21"/>
        <v>139.04</v>
      </c>
    </row>
    <row r="239" spans="1:10" ht="16.5" x14ac:dyDescent="0.25">
      <c r="A239" s="4" t="s">
        <v>710</v>
      </c>
      <c r="B239" s="5" t="s">
        <v>711</v>
      </c>
      <c r="C239" s="5" t="s">
        <v>14</v>
      </c>
      <c r="D239" s="4" t="s">
        <v>712</v>
      </c>
      <c r="E239" s="5" t="s">
        <v>47</v>
      </c>
      <c r="F239" s="6">
        <v>14</v>
      </c>
      <c r="G239" s="7">
        <v>30.14</v>
      </c>
      <c r="H239" s="6">
        <v>22.12</v>
      </c>
      <c r="I239" s="7">
        <f t="shared" si="20"/>
        <v>36.799999999999997</v>
      </c>
      <c r="J239" s="7">
        <f t="shared" si="21"/>
        <v>515.20000000000005</v>
      </c>
    </row>
    <row r="240" spans="1:10" ht="16.5" x14ac:dyDescent="0.25">
      <c r="A240" s="4" t="s">
        <v>713</v>
      </c>
      <c r="B240" s="5" t="s">
        <v>714</v>
      </c>
      <c r="C240" s="5" t="s">
        <v>14</v>
      </c>
      <c r="D240" s="4" t="s">
        <v>715</v>
      </c>
      <c r="E240" s="5" t="s">
        <v>47</v>
      </c>
      <c r="F240" s="6">
        <v>5</v>
      </c>
      <c r="G240" s="7">
        <v>45.75</v>
      </c>
      <c r="H240" s="6">
        <v>22.12</v>
      </c>
      <c r="I240" s="7">
        <f t="shared" si="20"/>
        <v>55.86</v>
      </c>
      <c r="J240" s="7">
        <f t="shared" si="21"/>
        <v>279.3</v>
      </c>
    </row>
    <row r="241" spans="1:10" ht="16.5" x14ac:dyDescent="0.25">
      <c r="A241" s="4" t="s">
        <v>716</v>
      </c>
      <c r="B241" s="5" t="s">
        <v>717</v>
      </c>
      <c r="C241" s="5" t="s">
        <v>14</v>
      </c>
      <c r="D241" s="4" t="s">
        <v>718</v>
      </c>
      <c r="E241" s="5" t="s">
        <v>47</v>
      </c>
      <c r="F241" s="6">
        <v>2</v>
      </c>
      <c r="G241" s="7">
        <v>61.36</v>
      </c>
      <c r="H241" s="6">
        <v>22.12</v>
      </c>
      <c r="I241" s="7">
        <f t="shared" si="20"/>
        <v>74.930000000000007</v>
      </c>
      <c r="J241" s="7">
        <f t="shared" si="21"/>
        <v>149.86000000000001</v>
      </c>
    </row>
    <row r="242" spans="1:10" ht="16.5" x14ac:dyDescent="0.25">
      <c r="A242" s="4" t="s">
        <v>719</v>
      </c>
      <c r="B242" s="5" t="s">
        <v>720</v>
      </c>
      <c r="C242" s="5" t="s">
        <v>14</v>
      </c>
      <c r="D242" s="4" t="s">
        <v>721</v>
      </c>
      <c r="E242" s="5" t="s">
        <v>47</v>
      </c>
      <c r="F242" s="6">
        <v>112</v>
      </c>
      <c r="G242" s="7">
        <v>34.57</v>
      </c>
      <c r="H242" s="6">
        <v>22.12</v>
      </c>
      <c r="I242" s="7">
        <f t="shared" si="20"/>
        <v>42.21</v>
      </c>
      <c r="J242" s="7">
        <f t="shared" si="21"/>
        <v>4727.5200000000004</v>
      </c>
    </row>
    <row r="243" spans="1:10" ht="16.5" x14ac:dyDescent="0.25">
      <c r="A243" s="4" t="s">
        <v>722</v>
      </c>
      <c r="B243" s="5" t="s">
        <v>723</v>
      </c>
      <c r="C243" s="5" t="s">
        <v>14</v>
      </c>
      <c r="D243" s="4" t="s">
        <v>724</v>
      </c>
      <c r="E243" s="5" t="s">
        <v>47</v>
      </c>
      <c r="F243" s="6">
        <v>127</v>
      </c>
      <c r="G243" s="7">
        <v>20.84</v>
      </c>
      <c r="H243" s="6">
        <v>22.12</v>
      </c>
      <c r="I243" s="7">
        <f t="shared" si="20"/>
        <v>25.44</v>
      </c>
      <c r="J243" s="7">
        <f t="shared" si="21"/>
        <v>3230.88</v>
      </c>
    </row>
    <row r="244" spans="1:10" ht="16.5" x14ac:dyDescent="0.25">
      <c r="A244" s="4" t="s">
        <v>725</v>
      </c>
      <c r="B244" s="5" t="s">
        <v>726</v>
      </c>
      <c r="C244" s="5" t="s">
        <v>14</v>
      </c>
      <c r="D244" s="4" t="s">
        <v>727</v>
      </c>
      <c r="E244" s="5" t="s">
        <v>47</v>
      </c>
      <c r="F244" s="6">
        <v>7</v>
      </c>
      <c r="G244" s="7">
        <v>24.06</v>
      </c>
      <c r="H244" s="6">
        <v>22.12</v>
      </c>
      <c r="I244" s="7">
        <f t="shared" si="20"/>
        <v>29.38</v>
      </c>
      <c r="J244" s="7">
        <f t="shared" si="21"/>
        <v>205.66</v>
      </c>
    </row>
    <row r="245" spans="1:10" ht="20.100000000000001" customHeight="1" x14ac:dyDescent="0.25">
      <c r="A245" s="2" t="s">
        <v>728</v>
      </c>
      <c r="B245" s="10" t="s">
        <v>729</v>
      </c>
      <c r="C245" s="10"/>
      <c r="D245" s="10"/>
      <c r="E245" s="10"/>
      <c r="F245" s="10"/>
      <c r="G245" s="10">
        <f>TRUNC(F246*G246,2)+TRUNC(F247*G247,2)+TRUNC(F248*G248,2)+TRUNC(F249*G249,2)+TRUNC(F250*G250,2)+TRUNC(F251*G251,2)</f>
        <v>42060.959999999999</v>
      </c>
      <c r="H245" s="10"/>
      <c r="I245" s="10"/>
      <c r="J245" s="3">
        <f>TRUNC(SUM(J246:J251),2)</f>
        <v>51352.25</v>
      </c>
    </row>
    <row r="246" spans="1:10" ht="16.5" x14ac:dyDescent="0.25">
      <c r="A246" s="4" t="s">
        <v>730</v>
      </c>
      <c r="B246" s="5" t="s">
        <v>731</v>
      </c>
      <c r="C246" s="5" t="s">
        <v>14</v>
      </c>
      <c r="D246" s="4" t="s">
        <v>732</v>
      </c>
      <c r="E246" s="5" t="s">
        <v>25</v>
      </c>
      <c r="F246" s="6">
        <v>501.99</v>
      </c>
      <c r="G246" s="7">
        <v>5.84</v>
      </c>
      <c r="H246" s="6">
        <v>22.12</v>
      </c>
      <c r="I246" s="7">
        <f t="shared" ref="I246:I251" si="22">TRUNC(G246 * TRUNC(1 + (H246/100),4),2)</f>
        <v>7.13</v>
      </c>
      <c r="J246" s="7">
        <f t="shared" ref="J246:J251" si="23">TRUNC(TRUNC(F246,2)*TRUNC(I246,2),2)</f>
        <v>3579.18</v>
      </c>
    </row>
    <row r="247" spans="1:10" ht="16.5" x14ac:dyDescent="0.25">
      <c r="A247" s="4" t="s">
        <v>733</v>
      </c>
      <c r="B247" s="5" t="s">
        <v>734</v>
      </c>
      <c r="C247" s="5" t="s">
        <v>14</v>
      </c>
      <c r="D247" s="4" t="s">
        <v>735</v>
      </c>
      <c r="E247" s="5" t="s">
        <v>25</v>
      </c>
      <c r="F247" s="6">
        <v>501.99</v>
      </c>
      <c r="G247" s="7">
        <v>29.42</v>
      </c>
      <c r="H247" s="6">
        <v>22.12</v>
      </c>
      <c r="I247" s="7">
        <f t="shared" si="22"/>
        <v>35.92</v>
      </c>
      <c r="J247" s="7">
        <f t="shared" si="23"/>
        <v>18031.48</v>
      </c>
    </row>
    <row r="248" spans="1:10" ht="16.5" x14ac:dyDescent="0.25">
      <c r="A248" s="4" t="s">
        <v>736</v>
      </c>
      <c r="B248" s="5" t="s">
        <v>737</v>
      </c>
      <c r="C248" s="5" t="s">
        <v>14</v>
      </c>
      <c r="D248" s="4" t="s">
        <v>738</v>
      </c>
      <c r="E248" s="5" t="s">
        <v>25</v>
      </c>
      <c r="F248" s="6">
        <v>61.46</v>
      </c>
      <c r="G248" s="7">
        <v>4.79</v>
      </c>
      <c r="H248" s="6">
        <v>22.12</v>
      </c>
      <c r="I248" s="7">
        <f t="shared" si="22"/>
        <v>5.84</v>
      </c>
      <c r="J248" s="7">
        <f t="shared" si="23"/>
        <v>358.92</v>
      </c>
    </row>
    <row r="249" spans="1:10" ht="16.5" x14ac:dyDescent="0.25">
      <c r="A249" s="4" t="s">
        <v>739</v>
      </c>
      <c r="B249" s="5" t="s">
        <v>740</v>
      </c>
      <c r="C249" s="5" t="s">
        <v>14</v>
      </c>
      <c r="D249" s="4" t="s">
        <v>741</v>
      </c>
      <c r="E249" s="5" t="s">
        <v>25</v>
      </c>
      <c r="F249" s="6">
        <v>337.92</v>
      </c>
      <c r="G249" s="7">
        <v>18.02</v>
      </c>
      <c r="H249" s="6">
        <v>22.12</v>
      </c>
      <c r="I249" s="7">
        <f t="shared" si="22"/>
        <v>22</v>
      </c>
      <c r="J249" s="7">
        <f t="shared" si="23"/>
        <v>7434.24</v>
      </c>
    </row>
    <row r="250" spans="1:10" ht="16.5" x14ac:dyDescent="0.25">
      <c r="A250" s="4" t="s">
        <v>742</v>
      </c>
      <c r="B250" s="5" t="s">
        <v>743</v>
      </c>
      <c r="C250" s="5" t="s">
        <v>14</v>
      </c>
      <c r="D250" s="4" t="s">
        <v>744</v>
      </c>
      <c r="E250" s="5" t="s">
        <v>25</v>
      </c>
      <c r="F250" s="6">
        <v>839.91</v>
      </c>
      <c r="G250" s="7">
        <v>15.12</v>
      </c>
      <c r="H250" s="6">
        <v>22.12</v>
      </c>
      <c r="I250" s="7">
        <f t="shared" si="22"/>
        <v>18.46</v>
      </c>
      <c r="J250" s="7">
        <f t="shared" si="23"/>
        <v>15504.73</v>
      </c>
    </row>
    <row r="251" spans="1:10" ht="24.75" x14ac:dyDescent="0.25">
      <c r="A251" s="4" t="s">
        <v>745</v>
      </c>
      <c r="B251" s="5" t="s">
        <v>746</v>
      </c>
      <c r="C251" s="5" t="s">
        <v>84</v>
      </c>
      <c r="D251" s="4" t="s">
        <v>747</v>
      </c>
      <c r="E251" s="5" t="s">
        <v>25</v>
      </c>
      <c r="F251" s="6">
        <v>244.45</v>
      </c>
      <c r="G251" s="7">
        <v>21.59</v>
      </c>
      <c r="H251" s="6">
        <v>22.12</v>
      </c>
      <c r="I251" s="7">
        <f t="shared" si="22"/>
        <v>26.36</v>
      </c>
      <c r="J251" s="7">
        <f t="shared" si="23"/>
        <v>6443.7</v>
      </c>
    </row>
    <row r="252" spans="1:10" ht="20.100000000000001" customHeight="1" x14ac:dyDescent="0.25">
      <c r="A252" s="2" t="s">
        <v>748</v>
      </c>
      <c r="B252" s="10" t="s">
        <v>749</v>
      </c>
      <c r="C252" s="10"/>
      <c r="D252" s="10"/>
      <c r="E252" s="10"/>
      <c r="F252" s="10"/>
      <c r="G252" s="10">
        <f>TRUNC(F253*G253,2)+TRUNC(F254*G254,2)+TRUNC(F255*G255,2)+TRUNC(F256*G256,2)+TRUNC(F257*G257,2)+TRUNC(F258*G258,2)</f>
        <v>70967.62</v>
      </c>
      <c r="H252" s="10"/>
      <c r="I252" s="10"/>
      <c r="J252" s="3">
        <f>TRUNC(SUM(J253:J258),2)</f>
        <v>86659.66</v>
      </c>
    </row>
    <row r="253" spans="1:10" ht="24.75" x14ac:dyDescent="0.25">
      <c r="A253" s="4" t="s">
        <v>750</v>
      </c>
      <c r="B253" s="5" t="s">
        <v>751</v>
      </c>
      <c r="C253" s="5" t="s">
        <v>14</v>
      </c>
      <c r="D253" s="4" t="s">
        <v>752</v>
      </c>
      <c r="E253" s="5" t="s">
        <v>25</v>
      </c>
      <c r="F253" s="6">
        <v>81.489999999999995</v>
      </c>
      <c r="G253" s="7">
        <v>44.55</v>
      </c>
      <c r="H253" s="6">
        <v>22.12</v>
      </c>
      <c r="I253" s="7">
        <f t="shared" ref="I253:I258" si="24">TRUNC(G253 * TRUNC(1 + (H253/100),4),2)</f>
        <v>54.4</v>
      </c>
      <c r="J253" s="7">
        <f t="shared" ref="J253:J258" si="25">TRUNC(TRUNC(F253,2)*TRUNC(I253,2),2)</f>
        <v>4433.05</v>
      </c>
    </row>
    <row r="254" spans="1:10" ht="24.75" x14ac:dyDescent="0.25">
      <c r="A254" s="4" t="s">
        <v>753</v>
      </c>
      <c r="B254" s="5" t="s">
        <v>754</v>
      </c>
      <c r="C254" s="5" t="s">
        <v>14</v>
      </c>
      <c r="D254" s="4" t="s">
        <v>755</v>
      </c>
      <c r="E254" s="5" t="s">
        <v>25</v>
      </c>
      <c r="F254" s="6">
        <v>35.630000000000003</v>
      </c>
      <c r="G254" s="7">
        <v>39.9</v>
      </c>
      <c r="H254" s="6">
        <v>22.12</v>
      </c>
      <c r="I254" s="7">
        <f t="shared" si="24"/>
        <v>48.72</v>
      </c>
      <c r="J254" s="7">
        <f t="shared" si="25"/>
        <v>1735.89</v>
      </c>
    </row>
    <row r="255" spans="1:10" ht="24.75" x14ac:dyDescent="0.25">
      <c r="A255" s="4" t="s">
        <v>756</v>
      </c>
      <c r="B255" s="5" t="s">
        <v>757</v>
      </c>
      <c r="C255" s="5" t="s">
        <v>14</v>
      </c>
      <c r="D255" s="4" t="s">
        <v>758</v>
      </c>
      <c r="E255" s="5" t="s">
        <v>25</v>
      </c>
      <c r="F255" s="6">
        <v>401.8</v>
      </c>
      <c r="G255" s="7">
        <v>37.130000000000003</v>
      </c>
      <c r="H255" s="6">
        <v>22.12</v>
      </c>
      <c r="I255" s="7">
        <f t="shared" si="24"/>
        <v>45.34</v>
      </c>
      <c r="J255" s="7">
        <f t="shared" si="25"/>
        <v>18217.61</v>
      </c>
    </row>
    <row r="256" spans="1:10" ht="33" x14ac:dyDescent="0.25">
      <c r="A256" s="4" t="s">
        <v>759</v>
      </c>
      <c r="B256" s="5" t="s">
        <v>760</v>
      </c>
      <c r="C256" s="5" t="s">
        <v>84</v>
      </c>
      <c r="D256" s="4" t="s">
        <v>761</v>
      </c>
      <c r="E256" s="5" t="s">
        <v>25</v>
      </c>
      <c r="F256" s="6">
        <v>28.33</v>
      </c>
      <c r="G256" s="7">
        <v>90.16</v>
      </c>
      <c r="H256" s="6">
        <v>22.12</v>
      </c>
      <c r="I256" s="7">
        <f t="shared" si="24"/>
        <v>110.1</v>
      </c>
      <c r="J256" s="7">
        <f t="shared" si="25"/>
        <v>3119.13</v>
      </c>
    </row>
    <row r="257" spans="1:10" ht="24.75" x14ac:dyDescent="0.25">
      <c r="A257" s="4" t="s">
        <v>762</v>
      </c>
      <c r="B257" s="5" t="s">
        <v>763</v>
      </c>
      <c r="C257" s="5" t="s">
        <v>14</v>
      </c>
      <c r="D257" s="4" t="s">
        <v>764</v>
      </c>
      <c r="E257" s="5" t="s">
        <v>25</v>
      </c>
      <c r="F257" s="6">
        <v>287.39</v>
      </c>
      <c r="G257" s="7">
        <v>99.05</v>
      </c>
      <c r="H257" s="6">
        <v>22.12</v>
      </c>
      <c r="I257" s="7">
        <f t="shared" si="24"/>
        <v>120.95</v>
      </c>
      <c r="J257" s="7">
        <f t="shared" si="25"/>
        <v>34759.82</v>
      </c>
    </row>
    <row r="258" spans="1:10" ht="24.75" x14ac:dyDescent="0.25">
      <c r="A258" s="4" t="s">
        <v>765</v>
      </c>
      <c r="B258" s="5" t="s">
        <v>766</v>
      </c>
      <c r="C258" s="5" t="s">
        <v>14</v>
      </c>
      <c r="D258" s="4" t="s">
        <v>767</v>
      </c>
      <c r="E258" s="5" t="s">
        <v>25</v>
      </c>
      <c r="F258" s="6">
        <v>203.2</v>
      </c>
      <c r="G258" s="7">
        <v>98.31</v>
      </c>
      <c r="H258" s="6">
        <v>22.12</v>
      </c>
      <c r="I258" s="7">
        <f t="shared" si="24"/>
        <v>120.05</v>
      </c>
      <c r="J258" s="7">
        <f t="shared" si="25"/>
        <v>24394.16</v>
      </c>
    </row>
    <row r="259" spans="1:10" ht="20.100000000000001" customHeight="1" x14ac:dyDescent="0.25">
      <c r="A259" s="2" t="s">
        <v>768</v>
      </c>
      <c r="B259" s="10" t="s">
        <v>769</v>
      </c>
      <c r="C259" s="10"/>
      <c r="D259" s="10"/>
      <c r="E259" s="10"/>
      <c r="F259" s="10"/>
      <c r="G259" s="10">
        <f>TRUNC(F260*G260,2)+TRUNC(F261*G261,2)+TRUNC(F262*G262,2)+TRUNC(F263*G263,2)+TRUNC(F264*G264,2)+TRUNC(F265*G265,2)+TRUNC(F266*G266,2)+TRUNC(F267*G267,2)+TRUNC(F268*G268,2)+TRUNC(F269*G269,2)+TRUNC(F270*G270,2)</f>
        <v>76153.649999999994</v>
      </c>
      <c r="H259" s="10"/>
      <c r="I259" s="10"/>
      <c r="J259" s="3">
        <f>TRUNC(SUM(J260:J270),2)</f>
        <v>92994.26</v>
      </c>
    </row>
    <row r="260" spans="1:10" ht="24.75" x14ac:dyDescent="0.25">
      <c r="A260" s="4" t="s">
        <v>770</v>
      </c>
      <c r="B260" s="5" t="s">
        <v>771</v>
      </c>
      <c r="C260" s="5" t="s">
        <v>14</v>
      </c>
      <c r="D260" s="4" t="s">
        <v>772</v>
      </c>
      <c r="E260" s="5" t="s">
        <v>25</v>
      </c>
      <c r="F260" s="6">
        <v>336.8</v>
      </c>
      <c r="G260" s="7">
        <v>36.72</v>
      </c>
      <c r="H260" s="6">
        <v>22.12</v>
      </c>
      <c r="I260" s="7">
        <f t="shared" ref="I260:I270" si="26">TRUNC(G260 * TRUNC(1 + (H260/100),4),2)</f>
        <v>44.84</v>
      </c>
      <c r="J260" s="7">
        <f t="shared" ref="J260:J270" si="27">TRUNC(TRUNC(F260,2)*TRUNC(I260,2),2)</f>
        <v>15102.11</v>
      </c>
    </row>
    <row r="261" spans="1:10" ht="16.5" x14ac:dyDescent="0.25">
      <c r="A261" s="4" t="s">
        <v>773</v>
      </c>
      <c r="B261" s="5" t="s">
        <v>774</v>
      </c>
      <c r="C261" s="5" t="s">
        <v>14</v>
      </c>
      <c r="D261" s="4" t="s">
        <v>775</v>
      </c>
      <c r="E261" s="5" t="s">
        <v>25</v>
      </c>
      <c r="F261" s="6">
        <v>336.8</v>
      </c>
      <c r="G261" s="7">
        <v>19.899999999999999</v>
      </c>
      <c r="H261" s="6">
        <v>22.12</v>
      </c>
      <c r="I261" s="7">
        <f t="shared" si="26"/>
        <v>24.3</v>
      </c>
      <c r="J261" s="7">
        <f t="shared" si="27"/>
        <v>8184.24</v>
      </c>
    </row>
    <row r="262" spans="1:10" ht="16.5" x14ac:dyDescent="0.25">
      <c r="A262" s="4" t="s">
        <v>776</v>
      </c>
      <c r="B262" s="5" t="s">
        <v>777</v>
      </c>
      <c r="C262" s="5" t="s">
        <v>14</v>
      </c>
      <c r="D262" s="4" t="s">
        <v>778</v>
      </c>
      <c r="E262" s="5" t="s">
        <v>25</v>
      </c>
      <c r="F262" s="6">
        <v>15.41</v>
      </c>
      <c r="G262" s="7">
        <v>33.75</v>
      </c>
      <c r="H262" s="6">
        <v>22.12</v>
      </c>
      <c r="I262" s="7">
        <f t="shared" si="26"/>
        <v>41.21</v>
      </c>
      <c r="J262" s="7">
        <f t="shared" si="27"/>
        <v>635.04</v>
      </c>
    </row>
    <row r="263" spans="1:10" ht="24.75" x14ac:dyDescent="0.25">
      <c r="A263" s="4" t="s">
        <v>779</v>
      </c>
      <c r="B263" s="5" t="s">
        <v>780</v>
      </c>
      <c r="C263" s="5" t="s">
        <v>14</v>
      </c>
      <c r="D263" s="4" t="s">
        <v>781</v>
      </c>
      <c r="E263" s="5" t="s">
        <v>25</v>
      </c>
      <c r="F263" s="6">
        <v>17.559999999999999</v>
      </c>
      <c r="G263" s="7">
        <v>89.33</v>
      </c>
      <c r="H263" s="6">
        <v>22.12</v>
      </c>
      <c r="I263" s="7">
        <f t="shared" si="26"/>
        <v>109.08</v>
      </c>
      <c r="J263" s="7">
        <f t="shared" si="27"/>
        <v>1915.44</v>
      </c>
    </row>
    <row r="264" spans="1:10" ht="24.75" x14ac:dyDescent="0.25">
      <c r="A264" s="4" t="s">
        <v>782</v>
      </c>
      <c r="B264" s="5" t="s">
        <v>783</v>
      </c>
      <c r="C264" s="5" t="s">
        <v>14</v>
      </c>
      <c r="D264" s="4" t="s">
        <v>784</v>
      </c>
      <c r="E264" s="5" t="s">
        <v>25</v>
      </c>
      <c r="F264" s="6">
        <v>43.86</v>
      </c>
      <c r="G264" s="7">
        <v>67.05</v>
      </c>
      <c r="H264" s="6">
        <v>22.12</v>
      </c>
      <c r="I264" s="7">
        <f t="shared" si="26"/>
        <v>81.88</v>
      </c>
      <c r="J264" s="7">
        <f t="shared" si="27"/>
        <v>3591.25</v>
      </c>
    </row>
    <row r="265" spans="1:10" x14ac:dyDescent="0.25">
      <c r="A265" s="4" t="s">
        <v>785</v>
      </c>
      <c r="B265" s="5" t="s">
        <v>786</v>
      </c>
      <c r="C265" s="5" t="s">
        <v>14</v>
      </c>
      <c r="D265" s="4" t="s">
        <v>787</v>
      </c>
      <c r="E265" s="5" t="s">
        <v>40</v>
      </c>
      <c r="F265" s="6">
        <v>4.8</v>
      </c>
      <c r="G265" s="7">
        <v>144.76</v>
      </c>
      <c r="H265" s="6">
        <v>22.12</v>
      </c>
      <c r="I265" s="7">
        <f t="shared" si="26"/>
        <v>176.78</v>
      </c>
      <c r="J265" s="7">
        <f t="shared" si="27"/>
        <v>848.54</v>
      </c>
    </row>
    <row r="266" spans="1:10" ht="33" x14ac:dyDescent="0.25">
      <c r="A266" s="4" t="s">
        <v>788</v>
      </c>
      <c r="B266" s="5" t="s">
        <v>789</v>
      </c>
      <c r="C266" s="5" t="s">
        <v>14</v>
      </c>
      <c r="D266" s="4" t="s">
        <v>790</v>
      </c>
      <c r="E266" s="5" t="s">
        <v>25</v>
      </c>
      <c r="F266" s="6">
        <v>275.38</v>
      </c>
      <c r="G266" s="7">
        <v>100.62</v>
      </c>
      <c r="H266" s="6">
        <v>22.12</v>
      </c>
      <c r="I266" s="7">
        <f t="shared" si="26"/>
        <v>122.87</v>
      </c>
      <c r="J266" s="7">
        <f t="shared" si="27"/>
        <v>33835.94</v>
      </c>
    </row>
    <row r="267" spans="1:10" ht="16.5" x14ac:dyDescent="0.25">
      <c r="A267" s="4" t="s">
        <v>791</v>
      </c>
      <c r="B267" s="5" t="s">
        <v>792</v>
      </c>
      <c r="C267" s="5" t="s">
        <v>84</v>
      </c>
      <c r="D267" s="4" t="s">
        <v>793</v>
      </c>
      <c r="E267" s="5" t="s">
        <v>25</v>
      </c>
      <c r="F267" s="6">
        <v>275.38</v>
      </c>
      <c r="G267" s="7">
        <v>39.159999999999997</v>
      </c>
      <c r="H267" s="6">
        <v>22.12</v>
      </c>
      <c r="I267" s="7">
        <f t="shared" si="26"/>
        <v>47.82</v>
      </c>
      <c r="J267" s="7">
        <f t="shared" si="27"/>
        <v>13168.67</v>
      </c>
    </row>
    <row r="268" spans="1:10" ht="24.75" x14ac:dyDescent="0.25">
      <c r="A268" s="4" t="s">
        <v>794</v>
      </c>
      <c r="B268" s="5" t="s">
        <v>795</v>
      </c>
      <c r="C268" s="5" t="s">
        <v>84</v>
      </c>
      <c r="D268" s="4" t="s">
        <v>796</v>
      </c>
      <c r="E268" s="5" t="s">
        <v>25</v>
      </c>
      <c r="F268" s="6">
        <v>15.76</v>
      </c>
      <c r="G268" s="7">
        <v>459.85</v>
      </c>
      <c r="H268" s="6">
        <v>22.12</v>
      </c>
      <c r="I268" s="7">
        <f t="shared" si="26"/>
        <v>561.55999999999995</v>
      </c>
      <c r="J268" s="7">
        <f t="shared" si="27"/>
        <v>8850.18</v>
      </c>
    </row>
    <row r="269" spans="1:10" ht="16.5" x14ac:dyDescent="0.25">
      <c r="A269" s="4" t="s">
        <v>797</v>
      </c>
      <c r="B269" s="5" t="s">
        <v>798</v>
      </c>
      <c r="C269" s="5" t="s">
        <v>14</v>
      </c>
      <c r="D269" s="4" t="s">
        <v>799</v>
      </c>
      <c r="E269" s="5" t="s">
        <v>25</v>
      </c>
      <c r="F269" s="6">
        <v>5.76</v>
      </c>
      <c r="G269" s="7">
        <v>72.63</v>
      </c>
      <c r="H269" s="6">
        <v>22.12</v>
      </c>
      <c r="I269" s="7">
        <f t="shared" si="26"/>
        <v>88.69</v>
      </c>
      <c r="J269" s="7">
        <f t="shared" si="27"/>
        <v>510.85</v>
      </c>
    </row>
    <row r="270" spans="1:10" ht="16.5" x14ac:dyDescent="0.25">
      <c r="A270" s="4" t="s">
        <v>800</v>
      </c>
      <c r="B270" s="5" t="s">
        <v>801</v>
      </c>
      <c r="C270" s="5" t="s">
        <v>14</v>
      </c>
      <c r="D270" s="4" t="s">
        <v>802</v>
      </c>
      <c r="E270" s="5" t="s">
        <v>40</v>
      </c>
      <c r="F270" s="6">
        <v>22.9</v>
      </c>
      <c r="G270" s="7">
        <v>227.14</v>
      </c>
      <c r="H270" s="6">
        <v>22.12</v>
      </c>
      <c r="I270" s="7">
        <f t="shared" si="26"/>
        <v>277.38</v>
      </c>
      <c r="J270" s="7">
        <f t="shared" si="27"/>
        <v>6352</v>
      </c>
    </row>
    <row r="271" spans="1:10" ht="20.100000000000001" customHeight="1" x14ac:dyDescent="0.25">
      <c r="A271" s="2" t="s">
        <v>803</v>
      </c>
      <c r="B271" s="10" t="s">
        <v>804</v>
      </c>
      <c r="C271" s="10"/>
      <c r="D271" s="10"/>
      <c r="E271" s="10"/>
      <c r="F271" s="10"/>
      <c r="G271" s="10">
        <f>TRUNC(F272*G272,2)</f>
        <v>17869.3</v>
      </c>
      <c r="H271" s="10"/>
      <c r="I271" s="10"/>
      <c r="J271" s="3">
        <f>TRUNC(SUM(J272:J272),2)</f>
        <v>21820.36</v>
      </c>
    </row>
    <row r="272" spans="1:10" ht="16.5" x14ac:dyDescent="0.25">
      <c r="A272" s="4" t="s">
        <v>805</v>
      </c>
      <c r="B272" s="5" t="s">
        <v>806</v>
      </c>
      <c r="C272" s="5" t="s">
        <v>14</v>
      </c>
      <c r="D272" s="4" t="s">
        <v>807</v>
      </c>
      <c r="E272" s="5" t="s">
        <v>25</v>
      </c>
      <c r="F272" s="6">
        <v>279.82</v>
      </c>
      <c r="G272" s="7">
        <v>63.86</v>
      </c>
      <c r="H272" s="6">
        <v>22.12</v>
      </c>
      <c r="I272" s="7">
        <f>TRUNC(G272 * TRUNC(1 + (H272/100),4),2)</f>
        <v>77.98</v>
      </c>
      <c r="J272" s="7">
        <f>TRUNC(TRUNC(F272,2)*TRUNC(I272,2),2)</f>
        <v>21820.36</v>
      </c>
    </row>
    <row r="273" spans="1:10" ht="20.100000000000001" customHeight="1" x14ac:dyDescent="0.25">
      <c r="A273" s="2" t="s">
        <v>808</v>
      </c>
      <c r="B273" s="10" t="s">
        <v>809</v>
      </c>
      <c r="C273" s="10"/>
      <c r="D273" s="10"/>
      <c r="E273" s="10"/>
      <c r="F273" s="10"/>
      <c r="G273" s="10">
        <f>TRUNC(F274*G274,2)+TRUNC(F275*G275,2)+TRUNC(F276*G276,2)+TRUNC(F277*G277,2)</f>
        <v>431.55000000000007</v>
      </c>
      <c r="H273" s="10"/>
      <c r="I273" s="10"/>
      <c r="J273" s="3">
        <f>TRUNC(SUM(J274:J277),2)</f>
        <v>526.66</v>
      </c>
    </row>
    <row r="274" spans="1:10" ht="16.5" x14ac:dyDescent="0.25">
      <c r="A274" s="4" t="s">
        <v>810</v>
      </c>
      <c r="B274" s="5" t="s">
        <v>811</v>
      </c>
      <c r="C274" s="5" t="s">
        <v>14</v>
      </c>
      <c r="D274" s="4" t="s">
        <v>812</v>
      </c>
      <c r="E274" s="5" t="s">
        <v>25</v>
      </c>
      <c r="F274" s="6">
        <v>31</v>
      </c>
      <c r="G274" s="7">
        <v>4.07</v>
      </c>
      <c r="H274" s="6">
        <v>22.12</v>
      </c>
      <c r="I274" s="7">
        <f>TRUNC(G274 * TRUNC(1 + (H274/100),4),2)</f>
        <v>4.97</v>
      </c>
      <c r="J274" s="7">
        <f>TRUNC(TRUNC(F274,2)*TRUNC(I274,2),2)</f>
        <v>154.07</v>
      </c>
    </row>
    <row r="275" spans="1:10" x14ac:dyDescent="0.25">
      <c r="A275" s="4" t="s">
        <v>813</v>
      </c>
      <c r="B275" s="5" t="s">
        <v>814</v>
      </c>
      <c r="C275" s="5" t="s">
        <v>14</v>
      </c>
      <c r="D275" s="4" t="s">
        <v>815</v>
      </c>
      <c r="E275" s="5" t="s">
        <v>25</v>
      </c>
      <c r="F275" s="6">
        <v>5.63</v>
      </c>
      <c r="G275" s="7">
        <v>19.04</v>
      </c>
      <c r="H275" s="6">
        <v>22.12</v>
      </c>
      <c r="I275" s="7">
        <f>TRUNC(G275 * TRUNC(1 + (H275/100),4),2)</f>
        <v>23.25</v>
      </c>
      <c r="J275" s="7">
        <f>TRUNC(TRUNC(F275,2)*TRUNC(I275,2),2)</f>
        <v>130.88999999999999</v>
      </c>
    </row>
    <row r="276" spans="1:10" ht="16.5" x14ac:dyDescent="0.25">
      <c r="A276" s="4" t="s">
        <v>816</v>
      </c>
      <c r="B276" s="5" t="s">
        <v>817</v>
      </c>
      <c r="C276" s="5" t="s">
        <v>14</v>
      </c>
      <c r="D276" s="4" t="s">
        <v>818</v>
      </c>
      <c r="E276" s="5" t="s">
        <v>47</v>
      </c>
      <c r="F276" s="6">
        <v>7</v>
      </c>
      <c r="G276" s="7">
        <v>7.87</v>
      </c>
      <c r="H276" s="6">
        <v>22.12</v>
      </c>
      <c r="I276" s="7">
        <f>TRUNC(G276 * TRUNC(1 + (H276/100),4),2)</f>
        <v>9.61</v>
      </c>
      <c r="J276" s="7">
        <f>TRUNC(TRUNC(F276,2)*TRUNC(I276,2),2)</f>
        <v>67.27</v>
      </c>
    </row>
    <row r="277" spans="1:10" ht="16.5" x14ac:dyDescent="0.25">
      <c r="A277" s="4" t="s">
        <v>819</v>
      </c>
      <c r="B277" s="5" t="s">
        <v>820</v>
      </c>
      <c r="C277" s="5" t="s">
        <v>14</v>
      </c>
      <c r="D277" s="4" t="s">
        <v>821</v>
      </c>
      <c r="E277" s="5" t="s">
        <v>25</v>
      </c>
      <c r="F277" s="6">
        <v>61.42</v>
      </c>
      <c r="G277" s="7">
        <v>2.33</v>
      </c>
      <c r="H277" s="6">
        <v>22.12</v>
      </c>
      <c r="I277" s="7">
        <f>TRUNC(G277 * TRUNC(1 + (H277/100),4),2)</f>
        <v>2.84</v>
      </c>
      <c r="J277" s="7">
        <f>TRUNC(TRUNC(F277,2)*TRUNC(I277,2),2)</f>
        <v>174.43</v>
      </c>
    </row>
    <row r="278" spans="1:10" ht="15" customHeight="1" x14ac:dyDescent="0.25">
      <c r="A278" s="8"/>
      <c r="B278" s="8"/>
      <c r="C278" s="8"/>
      <c r="D278" s="8"/>
      <c r="E278" s="8"/>
      <c r="F278" s="8"/>
      <c r="G278" s="8"/>
      <c r="H278" s="11" t="s">
        <v>822</v>
      </c>
      <c r="I278" s="11"/>
      <c r="J278" s="3">
        <f>J3+J6+J9+J28+J43+J60+J68+J78+J100+J105+J111+J181+J200+J245+J252+J259+J271+J273</f>
        <v>1007496.3900000001</v>
      </c>
    </row>
    <row r="279" spans="1:10" ht="15" customHeight="1" x14ac:dyDescent="0.25">
      <c r="A279" s="12" t="s">
        <v>823</v>
      </c>
      <c r="B279" s="12"/>
      <c r="C279" s="12"/>
      <c r="D279" s="12"/>
      <c r="E279" s="12"/>
      <c r="F279" s="12"/>
      <c r="G279" s="12"/>
      <c r="H279" s="12"/>
      <c r="I279" s="12"/>
      <c r="J279" s="12"/>
    </row>
  </sheetData>
  <mergeCells count="21">
    <mergeCell ref="A279:J279"/>
    <mergeCell ref="B252:I252"/>
    <mergeCell ref="B259:I259"/>
    <mergeCell ref="B271:I271"/>
    <mergeCell ref="B273:I273"/>
    <mergeCell ref="H278:I278"/>
    <mergeCell ref="B105:I105"/>
    <mergeCell ref="B111:I111"/>
    <mergeCell ref="B181:I181"/>
    <mergeCell ref="B200:I200"/>
    <mergeCell ref="B245:I245"/>
    <mergeCell ref="B43:I43"/>
    <mergeCell ref="B60:I60"/>
    <mergeCell ref="B68:I68"/>
    <mergeCell ref="B78:I78"/>
    <mergeCell ref="B100:I100"/>
    <mergeCell ref="A1:J1"/>
    <mergeCell ref="B3:I3"/>
    <mergeCell ref="B6:I6"/>
    <mergeCell ref="B9:I9"/>
    <mergeCell ref="B28:I28"/>
  </mergeCells>
  <pageMargins left="0.5" right="0.5" top="0.5" bottom="0.5" header="0" footer="0"/>
  <pageSetup paperSiz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JR_PAGE_ANCHOR_0_1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2025-11-24T12:00:25Z</dcterms:created>
  <dcterms:modified xsi:type="dcterms:W3CDTF">2025-11-24T12:00:25Z</dcterms:modified>
</cp:coreProperties>
</file>