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" sheetId="1" r:id="rId1"/>
  </sheets>
  <definedNames>
    <definedName name="JR_PAGE_ANCHOR_0_1">'orcamento'!$A$1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0" formatCode="General"/>
    <numFmt numFmtId="1" formatCode="#,##0.00"/>
    <numFmt numFmtId="2" formatCode="R$ #,##0.00"/>
  </numFmts>
  <fonts count="9">
    <font>
      <sz val="11"/>
      <color theme="1"/>
      <name val="Calibri"/>
      <family val="2"/>
      <scheme val="minor"/>
    </font>
    <font>
      <sz val="7.0"/>
      <color rgb="000000"/>
      <name val="SansSerif"/>
      <b val="true"/>
      <i val="false"/>
      <u val="none"/>
      <strike val="false"/>
      <family val="2"/>
    </font>
    <font>
      <sz val="6.0"/>
      <color rgb="000000"/>
      <name val="SansSerif"/>
      <b val="true"/>
      <i val="false"/>
      <u val="none"/>
      <strike val="false"/>
      <family val="2"/>
    </font>
    <font>
      <sz val="5.0"/>
      <color rgb="000000"/>
      <name val="SansSerif"/>
      <b val="true"/>
      <i val="false"/>
      <u val="none"/>
      <strike val="false"/>
      <family val="2"/>
    </font>
    <font>
      <sz val="7.0"/>
      <color rgb="000000"/>
      <name val="SansSerif"/>
      <b val="false"/>
      <i val="false"/>
      <u val="none"/>
      <strike val="false"/>
      <family val="2"/>
    </font>
    <font>
      <sz val="7.0"/>
      <color rgb="000000"/>
      <name val="Arial"/>
      <b val="false"/>
      <i val="false"/>
      <u val="none"/>
      <strike val="false"/>
      <family val="2"/>
    </font>
    <font>
      <sz val="6.0"/>
      <color rgb="000000"/>
      <name val="Arial"/>
      <b val="false"/>
      <i val="false"/>
      <u val="none"/>
      <strike val="false"/>
      <family val="2"/>
    </font>
    <font>
      <sz val="7.0"/>
      <color rgb="000000"/>
      <name val="Arial"/>
      <b val="true"/>
      <i val="false"/>
      <u val="none"/>
      <strike val="false"/>
      <family val="2"/>
    </font>
    <font>
      <sz val="6.5"/>
      <color rgb="000000"/>
      <name val="Arial"/>
      <b val="false"/>
      <i val="false"/>
      <u val="none"/>
      <strike val="false"/>
      <family val="2"/>
    </font>
  </fonts>
  <fills count="30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</fills>
  <borders count="12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</borders>
  <cellStyleXfs count="1">
    <xf/>
  </cellStyleXfs>
  <cellXfs count="29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0" fillId="3" borderId="0" xfId="0" applyAlignment="1" applyProtection="1" applyNumberFormat="1" applyFont="1" applyFill="1" applyBorder="1">
      <alignment wrapText="true"/>
      <protection hidden="false" locked="false"/>
    </xf>
    <xf numFmtId="0" fontId="1" fillId="4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6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8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5" fillId="9" borderId="2" xfId="0" applyAlignment="1" applyProtection="1" applyNumberFormat="1" applyFont="1" applyFill="1" applyBorder="1">
      <alignment wrapText="true" horizontal="left" vertical="center"/>
      <protection hidden="false" locked="true"/>
    </xf>
    <xf numFmtId="1" fontId="6" fillId="10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2" fontId="5" fillId="11" borderId="2" xfId="0" applyAlignment="1" applyProtection="1" applyNumberFormat="1" applyFont="1" applyFill="1" applyBorder="1">
      <alignment wrapText="true" horizontal="right" vertical="center"/>
      <protection hidden="false" locked="true"/>
    </xf>
    <xf numFmtId="1" fontId="6" fillId="12" borderId="3" xfId="0" applyAlignment="1" applyProtection="1" applyNumberFormat="1" applyFont="1" applyFill="1" applyBorder="1">
      <alignment wrapText="true" horizontal="center" vertical="center"/>
      <protection hidden="false" locked="true"/>
    </xf>
    <xf numFmtId="2" fontId="6" fillId="13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14" borderId="3" xfId="0" applyAlignment="1" applyProtection="1" applyNumberFormat="1" applyFont="1" applyFill="1" applyBorder="1">
      <alignment wrapText="true"/>
      <protection hidden="false" locked="false"/>
    </xf>
    <xf numFmtId="0" fontId="0" fillId="15" borderId="4" xfId="0" applyAlignment="1" applyProtection="1" applyNumberFormat="1" applyFont="1" applyFill="1" applyBorder="1">
      <alignment wrapText="true"/>
      <protection hidden="false" locked="false"/>
    </xf>
    <xf numFmtId="0" fontId="0" fillId="16" borderId="5" xfId="0" applyAlignment="1" applyProtection="1" applyNumberFormat="1" applyFont="1" applyFill="1" applyBorder="1">
      <alignment wrapText="true"/>
      <protection hidden="false" locked="false"/>
    </xf>
    <xf numFmtId="2" fontId="7" fillId="17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18" borderId="6" xfId="0" applyAlignment="1" applyProtection="1" applyNumberFormat="1" applyFont="1" applyFill="1" applyBorder="1">
      <alignment wrapText="true"/>
      <protection hidden="false" locked="false"/>
    </xf>
    <xf numFmtId="0" fontId="0" fillId="19" borderId="7" xfId="0" applyAlignment="1" applyProtection="1" applyNumberFormat="1" applyFont="1" applyFill="1" applyBorder="1">
      <alignment wrapText="true"/>
      <protection hidden="false" locked="false"/>
    </xf>
    <xf numFmtId="2" fontId="4" fillId="20" borderId="8" xfId="0" applyAlignment="1" applyProtection="1" applyNumberFormat="1" applyFont="1" applyFill="1" applyBorder="1">
      <alignment wrapText="true" horizontal="right" vertical="center"/>
      <protection hidden="false" locked="true"/>
    </xf>
    <xf numFmtId="1" fontId="5" fillId="21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2" fontId="8" fillId="22" borderId="2" xfId="0" applyAlignment="1" applyProtection="1" applyNumberFormat="1" applyFont="1" applyFill="1" applyBorder="1">
      <alignment wrapText="true" horizontal="right" vertical="center"/>
      <protection hidden="false" locked="true"/>
    </xf>
    <xf numFmtId="2" fontId="6" fillId="23" borderId="2" xfId="0" applyAlignment="1" applyProtection="1" applyNumberFormat="1" applyFont="1" applyFill="1" applyBorder="1">
      <alignment wrapText="true" horizontal="right" vertical="center"/>
      <protection hidden="false" locked="true"/>
    </xf>
    <xf numFmtId="2" fontId="5" fillId="24" borderId="4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25" borderId="9" xfId="0" applyAlignment="1" applyProtection="1" applyNumberFormat="1" applyFont="1" applyFill="1" applyBorder="1">
      <alignment wrapText="true"/>
      <protection hidden="false" locked="false"/>
    </xf>
    <xf numFmtId="0" fontId="0" fillId="26" borderId="10" xfId="0" applyAlignment="1" applyProtection="1" applyNumberFormat="1" applyFont="1" applyFill="1" applyBorder="1">
      <alignment wrapText="true"/>
      <protection hidden="false" locked="false"/>
    </xf>
    <xf numFmtId="0" fontId="0" fillId="27" borderId="11" xfId="0" applyAlignment="1" applyProtection="1" applyNumberFormat="1" applyFont="1" applyFill="1" applyBorder="1">
      <alignment wrapText="true"/>
      <protection hidden="false" locked="false"/>
    </xf>
    <xf numFmtId="2" fontId="8" fillId="28" borderId="4" xfId="0" applyAlignment="1" applyProtection="1" applyNumberFormat="1" applyFont="1" applyFill="1" applyBorder="1">
      <alignment wrapText="true" horizontal="right" vertical="center"/>
      <protection hidden="false" locked="true"/>
    </xf>
    <xf numFmtId="2" fontId="6" fillId="29" borderId="4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0</xdr:rowOff>
    </xdr:to>
    <xdr:pic>
      <xdr:nvPicPr>
        <xdr:cNvPr id="188210056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S19"/>
  <sheetViews>
    <sheetView workbookViewId="0"/>
  </sheetViews>
  <sheetFormatPr defaultRowHeight="15"/>
  <cols>
    <col min="1" max="1" customWidth="true" width="5.8333335"/>
    <col min="2" max="2" customWidth="true" width="25.0"/>
    <col min="3" max="3" customWidth="true" width="5.3333335"/>
    <col min="4" max="4" customWidth="true" width="10.0"/>
    <col min="5" max="5" customWidth="true" width="5.0"/>
    <col min="6" max="6" customWidth="true" width="8.333333"/>
    <col min="7" max="7" customWidth="true" width="5.0"/>
    <col min="8" max="8" customWidth="true" width="8.333333"/>
    <col min="9" max="9" customWidth="true" width="5.0"/>
    <col min="10" max="10" customWidth="true" width="8.333333"/>
    <col min="11" max="11" customWidth="true" width="5.0"/>
    <col min="12" max="12" customWidth="true" width="1.3333334"/>
    <col min="13" max="13" customWidth="true" width="7.0"/>
    <col min="14" max="14" customWidth="true" width="5.0"/>
    <col min="15" max="15" customWidth="true" width="8.333333"/>
    <col min="16" max="16" customWidth="true" width="5.0"/>
    <col min="17" max="17" customWidth="true" width="8.333333"/>
    <col min="18" max="18" customWidth="true" width="5.0"/>
    <col min="19" max="19" customWidth="true" width="9.666667"/>
  </cols>
  <sheetData>
    <row r="1" customHeight="1" ht="138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  <c r="L1" s="1" t="inlineStr"/>
      <c r="M1" s="2" t="inlineStr"/>
      <c r="N1" s="2" t="inlineStr"/>
      <c r="O1" s="2" t="inlineStr"/>
      <c r="P1" s="2" t="inlineStr"/>
      <c r="Q1" s="2" t="inlineStr"/>
      <c r="R1" s="2" t="inlineStr"/>
      <c r="S1" s="2" t="inlineStr"/>
    </row>
    <row r="2" customHeight="1" ht="12">
      <c r="A2" s="3" t="inlineStr">
        <is>
          <r>
            <t xml:space="preserve">ITEM</t>
          </r>
        </is>
      </c>
      <c r="B2" s="3" t="inlineStr">
        <is>
          <r>
            <t xml:space="preserve">DESCRIÇÃO</t>
          </r>
        </is>
      </c>
      <c r="C2" s="3" t="inlineStr">
        <is>
          <r>
            <t xml:space="preserve">%</t>
          </r>
        </is>
      </c>
      <c r="D2" s="3" t="inlineStr">
        <is>
          <r>
            <t xml:space="preserve">VALOR (R$)</t>
          </r>
        </is>
      </c>
      <c r="E2" s="4" t="inlineStr">
        <is>
          <r>
            <t xml:space="preserve">MÊS 1</t>
          </r>
        </is>
      </c>
      <c r="F2" s="4" t="inlineStr"/>
      <c r="G2" s="4" t="inlineStr">
        <is>
          <r>
            <t xml:space="preserve">MÊS 2</t>
          </r>
        </is>
      </c>
      <c r="H2" s="4" t="inlineStr"/>
      <c r="I2" s="4" t="inlineStr">
        <is>
          <r>
            <t xml:space="preserve">MÊS 3</t>
          </r>
        </is>
      </c>
      <c r="J2" s="4" t="inlineStr"/>
      <c r="K2" s="4" t="inlineStr">
        <is>
          <r>
            <t xml:space="preserve">MÊS 4</t>
          </r>
        </is>
      </c>
      <c r="L2" s="4" t="inlineStr"/>
      <c r="M2" s="4" t="inlineStr"/>
      <c r="N2" s="4" t="inlineStr">
        <is>
          <r>
            <t xml:space="preserve">MÊS 5</t>
          </r>
        </is>
      </c>
      <c r="O2" s="4" t="inlineStr"/>
      <c r="P2" s="4" t="inlineStr">
        <is>
          <r>
            <t xml:space="preserve">MÊS 6</t>
          </r>
        </is>
      </c>
      <c r="Q2" s="4" t="inlineStr"/>
      <c r="R2" s="3" t="inlineStr">
        <is>
          <r>
            <t xml:space="preserve">Total parcela</t>
          </r>
        </is>
      </c>
      <c r="S2" s="3" t="inlineStr"/>
    </row>
    <row r="3" customHeight="1" ht="10">
      <c r="A3" s="3" t="inlineStr"/>
      <c r="B3" s="3" t="inlineStr"/>
      <c r="C3" s="3" t="inlineStr"/>
      <c r="D3" s="3" t="inlineStr"/>
      <c r="E3" s="5" t="inlineStr">
        <is>
          <r>
            <t xml:space="preserve">%</t>
          </r>
        </is>
      </c>
      <c r="F3" s="5" t="inlineStr">
        <is>
          <r>
            <t xml:space="preserve">R$</t>
          </r>
        </is>
      </c>
      <c r="G3" s="5" t="inlineStr">
        <is>
          <r>
            <t xml:space="preserve">%</t>
          </r>
        </is>
      </c>
      <c r="H3" s="5" t="inlineStr">
        <is>
          <r>
            <t xml:space="preserve">R$</t>
          </r>
        </is>
      </c>
      <c r="I3" s="5" t="inlineStr">
        <is>
          <r>
            <t xml:space="preserve">%</t>
          </r>
        </is>
      </c>
      <c r="J3" s="5" t="inlineStr">
        <is>
          <r>
            <t xml:space="preserve">R$</t>
          </r>
        </is>
      </c>
      <c r="K3" s="5" t="inlineStr">
        <is>
          <r>
            <t xml:space="preserve">%</t>
          </r>
        </is>
      </c>
      <c r="L3" s="5" t="inlineStr">
        <is>
          <r>
            <t xml:space="preserve">R$</t>
          </r>
        </is>
      </c>
      <c r="M3" s="5" t="inlineStr"/>
      <c r="N3" s="5" t="inlineStr">
        <is>
          <r>
            <t xml:space="preserve">%</t>
          </r>
        </is>
      </c>
      <c r="O3" s="5" t="inlineStr">
        <is>
          <r>
            <t xml:space="preserve">R$</t>
          </r>
        </is>
      </c>
      <c r="P3" s="5" t="inlineStr">
        <is>
          <r>
            <t xml:space="preserve">%</t>
          </r>
        </is>
      </c>
      <c r="Q3" s="5" t="inlineStr">
        <is>
          <r>
            <t xml:space="preserve">R$</t>
          </r>
        </is>
      </c>
      <c r="R3" s="6" t="inlineStr">
        <is>
          <r>
            <t xml:space="preserve">%</t>
          </r>
        </is>
      </c>
      <c r="S3" s="6" t="inlineStr">
        <is>
          <r>
            <t xml:space="preserve">R$</t>
          </r>
        </is>
      </c>
    </row>
    <row r="4" customHeight="1" ht="12">
      <c r="A4" s="7" t="inlineStr">
        <is>
          <r>
            <t xml:space="preserve">1</t>
          </r>
        </is>
      </c>
      <c r="B4" s="8" t="inlineStr">
        <is>
          <r>
            <t xml:space="preserve">SERVIÇOS PRELIMINARES</t>
          </r>
        </is>
      </c>
      <c r="C4" s="9" t="n">
        <f>D4/C18*100</f>
        <v>0.7834416280520996</v>
      </c>
      <c r="D4" s="10" t="n">
        <v>3432.3</v>
      </c>
      <c r="E4" s="11" t="n">
        <v>100.0</v>
      </c>
      <c r="F4" s="12" t="n">
        <f>IF(E4&gt;0,IF(AND(SUM(0,E4)=100,R4=100),D4-SUM(0),ROUND(D4*E4/100,2)),"")</f>
        <v>3432.3</v>
      </c>
      <c r="G4" s="13" t="inlineStr"/>
      <c r="H4" s="14" t="inlineStr">
        <f>IF(G4&gt;0,IF(AND(SUM(0,E4,G4)=100,R4=100),D4-SUM(0,F4),ROUND(D4*G4/100,2)),"")</f>
      </c>
      <c r="I4" s="13" t="inlineStr"/>
      <c r="J4" s="14" t="inlineStr">
        <f>IF(I4&gt;0,IF(AND(SUM(0,E4,G4,I4)=100,R4=100),D4-SUM(0,F4,H4),ROUND(D4*I4/100,2)),"")</f>
      </c>
      <c r="K4" s="13" t="inlineStr"/>
      <c r="L4" s="15" t="inlineStr">
        <f>IF(K4&gt;0,IF(AND(SUM(0,E4,G4,I4,K4)=100,R4=100),D4-SUM(0,F4,H4,J4),ROUND(D4*K4/100,2)),"")</f>
      </c>
      <c r="M4" s="14" t="inlineStr"/>
      <c r="N4" s="13" t="inlineStr"/>
      <c r="O4" s="14" t="inlineStr">
        <f>IF(N4&gt;0,IF(AND(SUM(0,E4,G4,I4,K4,N4)=100,R4=100),D4-SUM(0,F4,H4,J4,L4),ROUND(D4*N4/100,2)),"")</f>
      </c>
      <c r="P4" s="13" t="inlineStr"/>
      <c r="Q4" s="14" t="inlineStr">
        <f>IF(P4&gt;0,IF(AND(SUM(0,E4,G4,I4,K4,N4,P4)=100,R4=100),D4-SUM(0,F4,H4,J4,L4,O4),ROUND(D4*P4/100,2)),"")</f>
      </c>
      <c r="R4" s="9" t="n">
        <f>SUM(0,E4,G4,I4,K4,N4,P4)</f>
        <v>100.0</v>
      </c>
      <c r="S4" s="16" t="n">
        <f>SUM(0,F4,H4,J4,L4,O4,Q4)</f>
        <v>3432.3</v>
      </c>
    </row>
    <row r="5" customHeight="1" ht="12">
      <c r="A5" s="7" t="inlineStr">
        <is>
          <r>
            <t xml:space="preserve">2</t>
          </r>
        </is>
      </c>
      <c r="B5" s="8" t="inlineStr">
        <is>
          <r>
            <t xml:space="preserve">ADMINISTRAÇÃO LOCAL</t>
          </r>
        </is>
      </c>
      <c r="C5" s="9" t="n">
        <f>D5/C18*100</f>
        <v>5.956731096141044</v>
      </c>
      <c r="D5" s="10" t="n">
        <v>26096.76</v>
      </c>
      <c r="E5" s="11" t="n">
        <v>100.0</v>
      </c>
      <c r="F5" s="12" t="n">
        <f>IF(E5&gt;0,IF(AND(SUM(0,E5)=100,R5=100),D5-SUM(0),ROUND(D5*E5/100,2)),"")</f>
        <v>26096.76</v>
      </c>
      <c r="G5" s="13" t="inlineStr"/>
      <c r="H5" s="14" t="inlineStr">
        <f>IF(G5&gt;0,IF(AND(SUM(0,E5,G5)=100,R5=100),D5-SUM(0,F5),ROUND(D5*G5/100,2)),"")</f>
      </c>
      <c r="I5" s="13" t="inlineStr"/>
      <c r="J5" s="14" t="inlineStr">
        <f>IF(I5&gt;0,IF(AND(SUM(0,E5,G5,I5)=100,R5=100),D5-SUM(0,F5,H5),ROUND(D5*I5/100,2)),"")</f>
      </c>
      <c r="K5" s="13" t="inlineStr"/>
      <c r="L5" s="15" t="inlineStr">
        <f>IF(K5&gt;0,IF(AND(SUM(0,E5,G5,I5,K5)=100,R5=100),D5-SUM(0,F5,H5,J5),ROUND(D5*K5/100,2)),"")</f>
      </c>
      <c r="M5" s="14" t="inlineStr"/>
      <c r="N5" s="13" t="inlineStr"/>
      <c r="O5" s="14" t="inlineStr">
        <f>IF(N5&gt;0,IF(AND(SUM(0,E5,G5,I5,K5,N5)=100,R5=100),D5-SUM(0,F5,H5,J5,L5),ROUND(D5*N5/100,2)),"")</f>
      </c>
      <c r="P5" s="13" t="inlineStr"/>
      <c r="Q5" s="14" t="inlineStr">
        <f>IF(P5&gt;0,IF(AND(SUM(0,E5,G5,I5,K5,N5,P5)=100,R5=100),D5-SUM(0,F5,H5,J5,L5,O5),ROUND(D5*P5/100,2)),"")</f>
      </c>
      <c r="R5" s="9" t="n">
        <f>SUM(0,E5,G5,I5,K5,N5,P5)</f>
        <v>100.0</v>
      </c>
      <c r="S5" s="16" t="n">
        <f>SUM(0,F5,H5,J5,L5,O5,Q5)</f>
        <v>26096.76</v>
      </c>
    </row>
    <row r="6" customHeight="1" ht="12">
      <c r="A6" s="7" t="inlineStr">
        <is>
          <r>
            <t xml:space="preserve">3</t>
          </r>
        </is>
      </c>
      <c r="B6" s="8" t="inlineStr">
        <is>
          <r>
            <t xml:space="preserve">DEMOLIÇOES E RETIRADAS</t>
          </r>
        </is>
      </c>
      <c r="C6" s="9" t="n">
        <f>D6/C18*100</f>
        <v>5.338471183840034</v>
      </c>
      <c r="D6" s="10" t="n">
        <v>23388.13</v>
      </c>
      <c r="E6" s="11" t="n">
        <v>50.0</v>
      </c>
      <c r="F6" s="12" t="n">
        <f>IF(E6&gt;0,IF(AND(SUM(0,E6)=100,R6=100),D6-SUM(0),ROUND(D6*E6/100,2)),"")</f>
        <v>11694.07</v>
      </c>
      <c r="G6" s="11" t="n">
        <v>50.0</v>
      </c>
      <c r="H6" s="12" t="n">
        <f>IF(G6&gt;0,IF(AND(SUM(0,E6,G6)=100,R6=100),D6-SUM(0,F6),ROUND(D6*G6/100,2)),"")</f>
        <v>11694.06</v>
      </c>
      <c r="I6" s="13" t="inlineStr"/>
      <c r="J6" s="14" t="inlineStr">
        <f>IF(I6&gt;0,IF(AND(SUM(0,E6,G6,I6)=100,R6=100),D6-SUM(0,F6,H6),ROUND(D6*I6/100,2)),"")</f>
      </c>
      <c r="K6" s="13" t="inlineStr"/>
      <c r="L6" s="15" t="inlineStr">
        <f>IF(K6&gt;0,IF(AND(SUM(0,E6,G6,I6,K6)=100,R6=100),D6-SUM(0,F6,H6,J6),ROUND(D6*K6/100,2)),"")</f>
      </c>
      <c r="M6" s="14" t="inlineStr"/>
      <c r="N6" s="13" t="inlineStr"/>
      <c r="O6" s="14" t="inlineStr">
        <f>IF(N6&gt;0,IF(AND(SUM(0,E6,G6,I6,K6,N6)=100,R6=100),D6-SUM(0,F6,H6,J6,L6),ROUND(D6*N6/100,2)),"")</f>
      </c>
      <c r="P6" s="13" t="inlineStr"/>
      <c r="Q6" s="14" t="inlineStr">
        <f>IF(P6&gt;0,IF(AND(SUM(0,E6,G6,I6,K6,N6,P6)=100,R6=100),D6-SUM(0,F6,H6,J6,L6,O6),ROUND(D6*P6/100,2)),"")</f>
      </c>
      <c r="R6" s="9" t="n">
        <f>SUM(0,E6,G6,I6,K6,N6,P6)</f>
        <v>100.0</v>
      </c>
      <c r="S6" s="16" t="n">
        <f>SUM(0,F6,H6,J6,L6,O6,Q6)</f>
        <v>23388.13</v>
      </c>
    </row>
    <row r="7" customHeight="1" ht="12">
      <c r="A7" s="7" t="inlineStr">
        <is>
          <r>
            <t xml:space="preserve">4</t>
          </r>
        </is>
      </c>
      <c r="B7" s="8" t="inlineStr">
        <is>
          <r>
            <t xml:space="preserve">ALVENARIAS/REVESTIMENTO</t>
          </r>
        </is>
      </c>
      <c r="C7" s="9" t="n">
        <f>D7/C18*100</f>
        <v>20.700512267151062</v>
      </c>
      <c r="D7" s="10" t="n">
        <v>90690.06</v>
      </c>
      <c r="E7" s="13" t="inlineStr"/>
      <c r="F7" s="14" t="inlineStr">
        <f>IF(E7&gt;0,IF(AND(SUM(0,E7)=100,R7=100),D7-SUM(0),ROUND(D7*E7/100,2)),"")</f>
      </c>
      <c r="G7" s="11" t="n">
        <v>50.0</v>
      </c>
      <c r="H7" s="12" t="n">
        <f>IF(G7&gt;0,IF(AND(SUM(0,E7,G7)=100,R7=100),D7-SUM(0,F7),ROUND(D7*G7/100,2)),"")</f>
        <v>45345.03</v>
      </c>
      <c r="I7" s="11" t="n">
        <v>50.0</v>
      </c>
      <c r="J7" s="12" t="n">
        <f>IF(I7&gt;0,IF(AND(SUM(0,E7,G7,I7)=100,R7=100),D7-SUM(0,F7,H7),ROUND(D7*I7/100,2)),"")</f>
        <v>45345.03</v>
      </c>
      <c r="K7" s="13" t="inlineStr"/>
      <c r="L7" s="15" t="inlineStr">
        <f>IF(K7&gt;0,IF(AND(SUM(0,E7,G7,I7,K7)=100,R7=100),D7-SUM(0,F7,H7,J7),ROUND(D7*K7/100,2)),"")</f>
      </c>
      <c r="M7" s="14" t="inlineStr"/>
      <c r="N7" s="13" t="inlineStr"/>
      <c r="O7" s="14" t="inlineStr">
        <f>IF(N7&gt;0,IF(AND(SUM(0,E7,G7,I7,K7,N7)=100,R7=100),D7-SUM(0,F7,H7,J7,L7),ROUND(D7*N7/100,2)),"")</f>
      </c>
      <c r="P7" s="13" t="inlineStr"/>
      <c r="Q7" s="14" t="inlineStr">
        <f>IF(P7&gt;0,IF(AND(SUM(0,E7,G7,I7,K7,N7,P7)=100,R7=100),D7-SUM(0,F7,H7,J7,L7,O7),ROUND(D7*P7/100,2)),"")</f>
      </c>
      <c r="R7" s="9" t="n">
        <f>SUM(0,E7,G7,I7,K7,N7,P7)</f>
        <v>100.0</v>
      </c>
      <c r="S7" s="16" t="n">
        <f>SUM(0,F7,H7,J7,L7,O7,Q7)</f>
        <v>90690.06</v>
      </c>
    </row>
    <row r="8" customHeight="1" ht="12">
      <c r="A8" s="7" t="inlineStr">
        <is>
          <r>
            <t xml:space="preserve">5</t>
          </r>
        </is>
      </c>
      <c r="B8" s="8" t="inlineStr">
        <is>
          <r>
            <t xml:space="preserve">ESTRUTURA</t>
          </r>
        </is>
      </c>
      <c r="C8" s="9" t="n">
        <f>D8/C18*100</f>
        <v>2.8445803873812188</v>
      </c>
      <c r="D8" s="10" t="n">
        <v>12462.26</v>
      </c>
      <c r="E8" s="13" t="inlineStr"/>
      <c r="F8" s="14" t="inlineStr">
        <f>IF(E8&gt;0,IF(AND(SUM(0,E8)=100,R8=100),D8-SUM(0),ROUND(D8*E8/100,2)),"")</f>
      </c>
      <c r="G8" s="13" t="inlineStr"/>
      <c r="H8" s="14" t="inlineStr">
        <f>IF(G8&gt;0,IF(AND(SUM(0,E8,G8)=100,R8=100),D8-SUM(0,F8),ROUND(D8*G8/100,2)),"")</f>
      </c>
      <c r="I8" s="11" t="n">
        <v>100.0</v>
      </c>
      <c r="J8" s="12" t="n">
        <f>IF(I8&gt;0,IF(AND(SUM(0,E8,G8,I8)=100,R8=100),D8-SUM(0,F8,H8),ROUND(D8*I8/100,2)),"")</f>
        <v>12462.26</v>
      </c>
      <c r="K8" s="13" t="inlineStr"/>
      <c r="L8" s="15" t="inlineStr">
        <f>IF(K8&gt;0,IF(AND(SUM(0,E8,G8,I8,K8)=100,R8=100),D8-SUM(0,F8,H8,J8),ROUND(D8*K8/100,2)),"")</f>
      </c>
      <c r="M8" s="14" t="inlineStr"/>
      <c r="N8" s="13" t="inlineStr"/>
      <c r="O8" s="14" t="inlineStr">
        <f>IF(N8&gt;0,IF(AND(SUM(0,E8,G8,I8,K8,N8)=100,R8=100),D8-SUM(0,F8,H8,J8,L8),ROUND(D8*N8/100,2)),"")</f>
      </c>
      <c r="P8" s="13" t="inlineStr"/>
      <c r="Q8" s="14" t="inlineStr">
        <f>IF(P8&gt;0,IF(AND(SUM(0,E8,G8,I8,K8,N8,P8)=100,R8=100),D8-SUM(0,F8,H8,J8,L8,O8),ROUND(D8*P8/100,2)),"")</f>
      </c>
      <c r="R8" s="9" t="n">
        <f>SUM(0,E8,G8,I8,K8,N8,P8)</f>
        <v>100.0</v>
      </c>
      <c r="S8" s="16" t="n">
        <f>SUM(0,F8,H8,J8,L8,O8,Q8)</f>
        <v>12462.26</v>
      </c>
    </row>
    <row r="9" customHeight="1" ht="12">
      <c r="A9" s="7" t="inlineStr">
        <is>
          <r>
            <t xml:space="preserve">6</t>
          </r>
        </is>
      </c>
      <c r="B9" s="8" t="inlineStr">
        <is>
          <r>
            <t xml:space="preserve">PISO</t>
          </r>
        </is>
      </c>
      <c r="C9" s="9" t="n">
        <f>D9/C18*100</f>
        <v>13.292071115582486</v>
      </c>
      <c r="D9" s="10" t="n">
        <v>58233.28</v>
      </c>
      <c r="E9" s="13" t="inlineStr"/>
      <c r="F9" s="14" t="inlineStr">
        <f>IF(E9&gt;0,IF(AND(SUM(0,E9)=100,R9=100),D9-SUM(0),ROUND(D9*E9/100,2)),"")</f>
      </c>
      <c r="G9" s="13" t="inlineStr"/>
      <c r="H9" s="14" t="inlineStr">
        <f>IF(G9&gt;0,IF(AND(SUM(0,E9,G9)=100,R9=100),D9-SUM(0,F9),ROUND(D9*G9/100,2)),"")</f>
      </c>
      <c r="I9" s="11" t="n">
        <v>50.0</v>
      </c>
      <c r="J9" s="12" t="n">
        <f>IF(I9&gt;0,IF(AND(SUM(0,E9,G9,I9)=100,R9=100),D9-SUM(0,F9,H9),ROUND(D9*I9/100,2)),"")</f>
        <v>29116.64</v>
      </c>
      <c r="K9" s="11" t="n">
        <v>50.0</v>
      </c>
      <c r="L9" s="12" t="n">
        <f>IF(K9&gt;0,IF(AND(SUM(0,E9,G9,I9,K9)=100,R9=100),D9-SUM(0,F9,H9,J9),ROUND(D9*K9/100,2)),"")</f>
        <v>29116.64</v>
      </c>
      <c r="M9" s="12" t="inlineStr"/>
      <c r="N9" s="13" t="inlineStr"/>
      <c r="O9" s="14" t="inlineStr">
        <f>IF(N9&gt;0,IF(AND(SUM(0,E9,G9,I9,K9,N9)=100,R9=100),D9-SUM(0,F9,H9,J9,L9),ROUND(D9*N9/100,2)),"")</f>
      </c>
      <c r="P9" s="13" t="inlineStr"/>
      <c r="Q9" s="14" t="inlineStr">
        <f>IF(P9&gt;0,IF(AND(SUM(0,E9,G9,I9,K9,N9,P9)=100,R9=100),D9-SUM(0,F9,H9,J9,L9,O9),ROUND(D9*P9/100,2)),"")</f>
      </c>
      <c r="R9" s="9" t="n">
        <f>SUM(0,E9,G9,I9,K9,N9,P9)</f>
        <v>100.0</v>
      </c>
      <c r="S9" s="16" t="n">
        <f>SUM(0,F9,H9,J9,L9,O9,Q9)</f>
        <v>58233.28</v>
      </c>
    </row>
    <row r="10" customHeight="1" ht="12">
      <c r="A10" s="7" t="inlineStr">
        <is>
          <r>
            <t xml:space="preserve">7</t>
          </r>
        </is>
      </c>
      <c r="B10" s="8" t="inlineStr">
        <is>
          <r>
            <t xml:space="preserve">TELHADO</t>
          </r>
        </is>
      </c>
      <c r="C10" s="9" t="n">
        <f>D10/C18*100</f>
        <v>14.974972118010236</v>
      </c>
      <c r="D10" s="10" t="n">
        <v>65606.16</v>
      </c>
      <c r="E10" s="13" t="inlineStr"/>
      <c r="F10" s="14" t="inlineStr">
        <f>IF(E10&gt;0,IF(AND(SUM(0,E10)=100,R10=100),D10-SUM(0),ROUND(D10*E10/100,2)),"")</f>
      </c>
      <c r="G10" s="13" t="inlineStr"/>
      <c r="H10" s="14" t="inlineStr">
        <f>IF(G10&gt;0,IF(AND(SUM(0,E10,G10)=100,R10=100),D10-SUM(0,F10),ROUND(D10*G10/100,2)),"")</f>
      </c>
      <c r="I10" s="13" t="inlineStr"/>
      <c r="J10" s="14" t="inlineStr">
        <f>IF(I10&gt;0,IF(AND(SUM(0,E10,G10,I10)=100,R10=100),D10-SUM(0,F10,H10),ROUND(D10*I10/100,2)),"")</f>
      </c>
      <c r="K10" s="11" t="n">
        <v>50.0</v>
      </c>
      <c r="L10" s="12" t="n">
        <f>IF(K10&gt;0,IF(AND(SUM(0,E10,G10,I10,K10)=100,R10=100),D10-SUM(0,F10,H10,J10),ROUND(D10*K10/100,2)),"")</f>
        <v>32803.08</v>
      </c>
      <c r="M10" s="12" t="inlineStr"/>
      <c r="N10" s="11" t="n">
        <v>50.0</v>
      </c>
      <c r="O10" s="12" t="n">
        <f>IF(N10&gt;0,IF(AND(SUM(0,E10,G10,I10,K10,N10)=100,R10=100),D10-SUM(0,F10,H10,J10,L10),ROUND(D10*N10/100,2)),"")</f>
        <v>32803.08</v>
      </c>
      <c r="P10" s="13" t="inlineStr"/>
      <c r="Q10" s="14" t="inlineStr">
        <f>IF(P10&gt;0,IF(AND(SUM(0,E10,G10,I10,K10,N10,P10)=100,R10=100),D10-SUM(0,F10,H10,J10,L10,O10),ROUND(D10*P10/100,2)),"")</f>
      </c>
      <c r="R10" s="9" t="n">
        <f>SUM(0,E10,G10,I10,K10,N10,P10)</f>
        <v>100.0</v>
      </c>
      <c r="S10" s="16" t="n">
        <f>SUM(0,F10,H10,J10,L10,O10,Q10)</f>
        <v>65606.16</v>
      </c>
    </row>
    <row r="11" customHeight="1" ht="12">
      <c r="A11" s="7" t="inlineStr">
        <is>
          <r>
            <t xml:space="preserve">8</t>
          </r>
        </is>
      </c>
      <c r="B11" s="8" t="inlineStr">
        <is>
          <r>
            <t xml:space="preserve">ESQUADRIAS</t>
          </r>
        </is>
      </c>
      <c r="C11" s="9" t="n">
        <f>D11/C18*100</f>
        <v>6.305934743236097</v>
      </c>
      <c r="D11" s="10" t="n">
        <v>27626.64</v>
      </c>
      <c r="E11" s="13" t="inlineStr"/>
      <c r="F11" s="14" t="inlineStr">
        <f>IF(E11&gt;0,IF(AND(SUM(0,E11)=100,R11=100),D11-SUM(0),ROUND(D11*E11/100,2)),"")</f>
      </c>
      <c r="G11" s="13" t="inlineStr"/>
      <c r="H11" s="14" t="inlineStr">
        <f>IF(G11&gt;0,IF(AND(SUM(0,E11,G11)=100,R11=100),D11-SUM(0,F11),ROUND(D11*G11/100,2)),"")</f>
      </c>
      <c r="I11" s="13" t="inlineStr"/>
      <c r="J11" s="14" t="inlineStr">
        <f>IF(I11&gt;0,IF(AND(SUM(0,E11,G11,I11)=100,R11=100),D11-SUM(0,F11,H11),ROUND(D11*I11/100,2)),"")</f>
      </c>
      <c r="K11" s="13" t="inlineStr"/>
      <c r="L11" s="15" t="inlineStr">
        <f>IF(K11&gt;0,IF(AND(SUM(0,E11,G11,I11,K11)=100,R11=100),D11-SUM(0,F11,H11,J11),ROUND(D11*K11/100,2)),"")</f>
      </c>
      <c r="M11" s="14" t="inlineStr"/>
      <c r="N11" s="11" t="n">
        <v>100.0</v>
      </c>
      <c r="O11" s="12" t="n">
        <f>IF(N11&gt;0,IF(AND(SUM(0,E11,G11,I11,K11,N11)=100,R11=100),D11-SUM(0,F11,H11,J11,L11),ROUND(D11*N11/100,2)),"")</f>
        <v>27626.64</v>
      </c>
      <c r="P11" s="13" t="inlineStr"/>
      <c r="Q11" s="14" t="inlineStr">
        <f>IF(P11&gt;0,IF(AND(SUM(0,E11,G11,I11,K11,N11,P11)=100,R11=100),D11-SUM(0,F11,H11,J11,L11,O11),ROUND(D11*P11/100,2)),"")</f>
      </c>
      <c r="R11" s="9" t="n">
        <f>SUM(0,E11,G11,I11,K11,N11,P11)</f>
        <v>100.0</v>
      </c>
      <c r="S11" s="16" t="n">
        <f>SUM(0,F11,H11,J11,L11,O11,Q11)</f>
        <v>27626.64</v>
      </c>
    </row>
    <row r="12" customHeight="1" ht="12">
      <c r="A12" s="7" t="inlineStr">
        <is>
          <r>
            <t xml:space="preserve">9</t>
          </r>
        </is>
      </c>
      <c r="B12" s="8" t="inlineStr">
        <is>
          <r>
            <t xml:space="preserve">INSTALAÇÕES HIDROSANITARIAS</t>
          </r>
        </is>
      </c>
      <c r="C12" s="9" t="n">
        <f>D12/C18*100</f>
        <v>8.697016943799756</v>
      </c>
      <c r="D12" s="10" t="n">
        <v>38102.1</v>
      </c>
      <c r="E12" s="13" t="inlineStr"/>
      <c r="F12" s="14" t="inlineStr">
        <f>IF(E12&gt;0,IF(AND(SUM(0,E12)=100,R12=100),D12-SUM(0),ROUND(D12*E12/100,2)),"")</f>
      </c>
      <c r="G12" s="13" t="inlineStr"/>
      <c r="H12" s="14" t="inlineStr">
        <f>IF(G12&gt;0,IF(AND(SUM(0,E12,G12)=100,R12=100),D12-SUM(0,F12),ROUND(D12*G12/100,2)),"")</f>
      </c>
      <c r="I12" s="13" t="inlineStr"/>
      <c r="J12" s="14" t="inlineStr">
        <f>IF(I12&gt;0,IF(AND(SUM(0,E12,G12,I12)=100,R12=100),D12-SUM(0,F12,H12),ROUND(D12*I12/100,2)),"")</f>
      </c>
      <c r="K12" s="11" t="n">
        <v>50.0</v>
      </c>
      <c r="L12" s="12" t="n">
        <f>IF(K12&gt;0,IF(AND(SUM(0,E12,G12,I12,K12)=100,R12=100),D12-SUM(0,F12,H12,J12),ROUND(D12*K12/100,2)),"")</f>
        <v>19051.05</v>
      </c>
      <c r="M12" s="12" t="inlineStr"/>
      <c r="N12" s="11" t="n">
        <v>50.0</v>
      </c>
      <c r="O12" s="12" t="n">
        <f>IF(N12&gt;0,IF(AND(SUM(0,E12,G12,I12,K12,N12)=100,R12=100),D12-SUM(0,F12,H12,J12,L12),ROUND(D12*N12/100,2)),"")</f>
        <v>19051.05</v>
      </c>
      <c r="P12" s="13" t="inlineStr"/>
      <c r="Q12" s="14" t="inlineStr">
        <f>IF(P12&gt;0,IF(AND(SUM(0,E12,G12,I12,K12,N12,P12)=100,R12=100),D12-SUM(0,F12,H12,J12,L12,O12),ROUND(D12*P12/100,2)),"")</f>
      </c>
      <c r="R12" s="9" t="n">
        <f>SUM(0,E12,G12,I12,K12,N12,P12)</f>
        <v>100.0</v>
      </c>
      <c r="S12" s="16" t="n">
        <f>SUM(0,F12,H12,J12,L12,O12,Q12)</f>
        <v>38102.1</v>
      </c>
    </row>
    <row r="13" customHeight="1" ht="12">
      <c r="A13" s="7" t="inlineStr">
        <is>
          <r>
            <t xml:space="preserve">10</t>
          </r>
        </is>
      </c>
      <c r="B13" s="8" t="inlineStr">
        <is>
          <r>
            <t xml:space="preserve">INSTALAÇÕES ELÉTRICAS</t>
          </r>
        </is>
      </c>
      <c r="C13" s="9" t="n">
        <f>D13/C18*100</f>
        <v>8.37947919335117</v>
      </c>
      <c r="D13" s="10" t="n">
        <v>36710.95</v>
      </c>
      <c r="E13" s="13" t="inlineStr"/>
      <c r="F13" s="14" t="inlineStr">
        <f>IF(E13&gt;0,IF(AND(SUM(0,E13)=100,R13=100),D13-SUM(0),ROUND(D13*E13/100,2)),"")</f>
      </c>
      <c r="G13" s="13" t="inlineStr"/>
      <c r="H13" s="14" t="inlineStr">
        <f>IF(G13&gt;0,IF(AND(SUM(0,E13,G13)=100,R13=100),D13-SUM(0,F13),ROUND(D13*G13/100,2)),"")</f>
      </c>
      <c r="I13" s="13" t="inlineStr"/>
      <c r="J13" s="14" t="inlineStr">
        <f>IF(I13&gt;0,IF(AND(SUM(0,E13,G13,I13)=100,R13=100),D13-SUM(0,F13,H13),ROUND(D13*I13/100,2)),"")</f>
      </c>
      <c r="K13" s="11" t="n">
        <v>50.0</v>
      </c>
      <c r="L13" s="12" t="n">
        <f>IF(K13&gt;0,IF(AND(SUM(0,E13,G13,I13,K13)=100,R13=100),D13-SUM(0,F13,H13,J13),ROUND(D13*K13/100,2)),"")</f>
        <v>18355.48</v>
      </c>
      <c r="M13" s="12" t="inlineStr"/>
      <c r="N13" s="11" t="n">
        <v>50.0</v>
      </c>
      <c r="O13" s="12" t="n">
        <f>IF(N13&gt;0,IF(AND(SUM(0,E13,G13,I13,K13,N13)=100,R13=100),D13-SUM(0,F13,H13,J13,L13),ROUND(D13*N13/100,2)),"")</f>
        <v>18355.47</v>
      </c>
      <c r="P13" s="13" t="inlineStr"/>
      <c r="Q13" s="14" t="inlineStr">
        <f>IF(P13&gt;0,IF(AND(SUM(0,E13,G13,I13,K13,N13,P13)=100,R13=100),D13-SUM(0,F13,H13,J13,L13,O13),ROUND(D13*P13/100,2)),"")</f>
      </c>
      <c r="R13" s="9" t="n">
        <f>SUM(0,E13,G13,I13,K13,N13,P13)</f>
        <v>100.0</v>
      </c>
      <c r="S13" s="16" t="n">
        <f>SUM(0,F13,H13,J13,L13,O13,Q13)</f>
        <v>36710.95</v>
      </c>
    </row>
    <row r="14" customHeight="1" ht="12">
      <c r="A14" s="7" t="inlineStr">
        <is>
          <r>
            <t xml:space="preserve">11</t>
          </r>
        </is>
      </c>
      <c r="B14" s="8" t="inlineStr">
        <is>
          <r>
            <t xml:space="preserve">PINTURA</t>
          </r>
        </is>
      </c>
      <c r="C14" s="9" t="n">
        <f>D14/C18*100</f>
        <v>5.451610627296779</v>
      </c>
      <c r="D14" s="10" t="n">
        <v>23883.8</v>
      </c>
      <c r="E14" s="13" t="inlineStr"/>
      <c r="F14" s="14" t="inlineStr">
        <f>IF(E14&gt;0,IF(AND(SUM(0,E14)=100,R14=100),D14-SUM(0),ROUND(D14*E14/100,2)),"")</f>
      </c>
      <c r="G14" s="13" t="inlineStr"/>
      <c r="H14" s="14" t="inlineStr">
        <f>IF(G14&gt;0,IF(AND(SUM(0,E14,G14)=100,R14=100),D14-SUM(0,F14),ROUND(D14*G14/100,2)),"")</f>
      </c>
      <c r="I14" s="13" t="inlineStr"/>
      <c r="J14" s="14" t="inlineStr">
        <f>IF(I14&gt;0,IF(AND(SUM(0,E14,G14,I14)=100,R14=100),D14-SUM(0,F14,H14),ROUND(D14*I14/100,2)),"")</f>
      </c>
      <c r="K14" s="13" t="inlineStr"/>
      <c r="L14" s="15" t="inlineStr">
        <f>IF(K14&gt;0,IF(AND(SUM(0,E14,G14,I14,K14)=100,R14=100),D14-SUM(0,F14,H14,J14),ROUND(D14*K14/100,2)),"")</f>
      </c>
      <c r="M14" s="14" t="inlineStr"/>
      <c r="N14" s="11" t="n">
        <v>50.0</v>
      </c>
      <c r="O14" s="12" t="n">
        <f>IF(N14&gt;0,IF(AND(SUM(0,E14,G14,I14,K14,N14)=100,R14=100),D14-SUM(0,F14,H14,J14,L14),ROUND(D14*N14/100,2)),"")</f>
        <v>11941.9</v>
      </c>
      <c r="P14" s="11" t="n">
        <v>50.0</v>
      </c>
      <c r="Q14" s="12" t="n">
        <f>IF(P14&gt;0,IF(AND(SUM(0,E14,G14,I14,K14,N14,P14)=100,R14=100),D14-SUM(0,F14,H14,J14,L14,O14),ROUND(D14*P14/100,2)),"")</f>
        <v>11941.9</v>
      </c>
      <c r="R14" s="9" t="n">
        <f>SUM(0,E14,G14,I14,K14,N14,P14)</f>
        <v>100.0</v>
      </c>
      <c r="S14" s="16" t="n">
        <f>SUM(0,F14,H14,J14,L14,O14,Q14)</f>
        <v>23883.8</v>
      </c>
    </row>
    <row r="15" customHeight="1" ht="12">
      <c r="A15" s="7" t="inlineStr">
        <is>
          <r>
            <t xml:space="preserve">12</t>
          </r>
        </is>
      </c>
      <c r="B15" s="8" t="inlineStr">
        <is>
          <r>
            <t xml:space="preserve">DRENAGEM</t>
          </r>
        </is>
      </c>
      <c r="C15" s="9" t="n">
        <f>D15/C18*100</f>
        <v>5.411038197909411</v>
      </c>
      <c r="D15" s="10" t="n">
        <v>23706.05</v>
      </c>
      <c r="E15" s="13" t="inlineStr"/>
      <c r="F15" s="14" t="inlineStr">
        <f>IF(E15&gt;0,IF(AND(SUM(0,E15)=100,R15=100),D15-SUM(0),ROUND(D15*E15/100,2)),"")</f>
      </c>
      <c r="G15" s="13" t="inlineStr"/>
      <c r="H15" s="14" t="inlineStr">
        <f>IF(G15&gt;0,IF(AND(SUM(0,E15,G15)=100,R15=100),D15-SUM(0,F15),ROUND(D15*G15/100,2)),"")</f>
      </c>
      <c r="I15" s="13" t="inlineStr"/>
      <c r="J15" s="14" t="inlineStr">
        <f>IF(I15&gt;0,IF(AND(SUM(0,E15,G15,I15)=100,R15=100),D15-SUM(0,F15,H15),ROUND(D15*I15/100,2)),"")</f>
      </c>
      <c r="K15" s="13" t="inlineStr"/>
      <c r="L15" s="15" t="inlineStr">
        <f>IF(K15&gt;0,IF(AND(SUM(0,E15,G15,I15,K15)=100,R15=100),D15-SUM(0,F15,H15,J15),ROUND(D15*K15/100,2)),"")</f>
      </c>
      <c r="M15" s="14" t="inlineStr"/>
      <c r="N15" s="13" t="inlineStr"/>
      <c r="O15" s="14" t="inlineStr">
        <f>IF(N15&gt;0,IF(AND(SUM(0,E15,G15,I15,K15,N15)=100,R15=100),D15-SUM(0,F15,H15,J15,L15),ROUND(D15*N15/100,2)),"")</f>
      </c>
      <c r="P15" s="11" t="n">
        <v>100.0</v>
      </c>
      <c r="Q15" s="12" t="n">
        <f>IF(P15&gt;0,IF(AND(SUM(0,E15,G15,I15,K15,N15,P15)=100,R15=100),D15-SUM(0,F15,H15,J15,L15,O15),ROUND(D15*P15/100,2)),"")</f>
        <v>23706.05</v>
      </c>
      <c r="R15" s="9" t="n">
        <f>SUM(0,E15,G15,I15,K15,N15,P15)</f>
        <v>100.0</v>
      </c>
      <c r="S15" s="16" t="n">
        <f>SUM(0,F15,H15,J15,L15,O15,Q15)</f>
        <v>23706.05</v>
      </c>
    </row>
    <row r="16" customHeight="1" ht="12">
      <c r="A16" s="7" t="inlineStr">
        <is>
          <r>
            <t xml:space="preserve">13</t>
          </r>
        </is>
      </c>
      <c r="B16" s="8" t="inlineStr">
        <is>
          <r>
            <t xml:space="preserve">COMBATE INCENDIO</t>
          </r>
        </is>
      </c>
      <c r="C16" s="9" t="n">
        <f>D16/C18*100</f>
        <v>0.9890953407352508</v>
      </c>
      <c r="D16" s="10" t="n">
        <v>4333.28</v>
      </c>
      <c r="E16" s="13" t="inlineStr"/>
      <c r="F16" s="14" t="inlineStr">
        <f>IF(E16&gt;0,IF(AND(SUM(0,E16)=100,R16=100),D16-SUM(0),ROUND(D16*E16/100,2)),"")</f>
      </c>
      <c r="G16" s="13" t="inlineStr"/>
      <c r="H16" s="14" t="inlineStr">
        <f>IF(G16&gt;0,IF(AND(SUM(0,E16,G16)=100,R16=100),D16-SUM(0,F16),ROUND(D16*G16/100,2)),"")</f>
      </c>
      <c r="I16" s="13" t="inlineStr"/>
      <c r="J16" s="14" t="inlineStr">
        <f>IF(I16&gt;0,IF(AND(SUM(0,E16,G16,I16)=100,R16=100),D16-SUM(0,F16,H16),ROUND(D16*I16/100,2)),"")</f>
      </c>
      <c r="K16" s="13" t="inlineStr"/>
      <c r="L16" s="15" t="inlineStr">
        <f>IF(K16&gt;0,IF(AND(SUM(0,E16,G16,I16,K16)=100,R16=100),D16-SUM(0,F16,H16,J16),ROUND(D16*K16/100,2)),"")</f>
      </c>
      <c r="M16" s="14" t="inlineStr"/>
      <c r="N16" s="13" t="inlineStr"/>
      <c r="O16" s="14" t="inlineStr">
        <f>IF(N16&gt;0,IF(AND(SUM(0,E16,G16,I16,K16,N16)=100,R16=100),D16-SUM(0,F16,H16,J16,L16),ROUND(D16*N16/100,2)),"")</f>
      </c>
      <c r="P16" s="11" t="n">
        <v>100.0</v>
      </c>
      <c r="Q16" s="12" t="n">
        <f>IF(P16&gt;0,IF(AND(SUM(0,E16,G16,I16,K16,N16,P16)=100,R16=100),D16-SUM(0,F16,H16,J16,L16,O16),ROUND(D16*P16/100,2)),"")</f>
        <v>4333.28</v>
      </c>
      <c r="R16" s="9" t="n">
        <f>SUM(0,E16,G16,I16,K16,N16,P16)</f>
        <v>100.0</v>
      </c>
      <c r="S16" s="16" t="n">
        <f>SUM(0,F16,H16,J16,L16,O16,Q16)</f>
        <v>4333.28</v>
      </c>
    </row>
    <row r="17" customHeight="1" ht="12">
      <c r="A17" s="7" t="inlineStr">
        <is>
          <r>
            <t xml:space="preserve">14</t>
          </r>
        </is>
      </c>
      <c r="B17" s="8" t="inlineStr">
        <is>
          <r>
            <t xml:space="preserve">SERVIÇOS FINAIS</t>
          </r>
        </is>
      </c>
      <c r="C17" s="9" t="n">
        <f>D17/C18*100</f>
        <v>0.8750451575133553</v>
      </c>
      <c r="D17" s="10" t="n">
        <v>3833.62</v>
      </c>
      <c r="E17" s="13" t="inlineStr"/>
      <c r="F17" s="14" t="inlineStr">
        <f>IF(E17&gt;0,IF(AND(SUM(0,E17)=100,R17=100),D17-SUM(0),ROUND(D17*E17/100,2)),"")</f>
      </c>
      <c r="G17" s="13" t="inlineStr"/>
      <c r="H17" s="14" t="inlineStr">
        <f>IF(G17&gt;0,IF(AND(SUM(0,E17,G17)=100,R17=100),D17-SUM(0,F17),ROUND(D17*G17/100,2)),"")</f>
      </c>
      <c r="I17" s="13" t="inlineStr"/>
      <c r="J17" s="14" t="inlineStr">
        <f>IF(I17&gt;0,IF(AND(SUM(0,E17,G17,I17)=100,R17=100),D17-SUM(0,F17,H17),ROUND(D17*I17/100,2)),"")</f>
      </c>
      <c r="K17" s="13" t="inlineStr"/>
      <c r="L17" s="15" t="inlineStr">
        <f>IF(K17&gt;0,IF(AND(SUM(0,E17,G17,I17,K17)=100,R17=100),D17-SUM(0,F17,H17,J17),ROUND(D17*K17/100,2)),"")</f>
      </c>
      <c r="M17" s="14" t="inlineStr"/>
      <c r="N17" s="13" t="inlineStr"/>
      <c r="O17" s="14" t="inlineStr">
        <f>IF(N17&gt;0,IF(AND(SUM(0,E17,G17,I17,K17,N17)=100,R17=100),D17-SUM(0,F17,H17,J17,L17),ROUND(D17*N17/100,2)),"")</f>
      </c>
      <c r="P17" s="11" t="n">
        <v>100.0</v>
      </c>
      <c r="Q17" s="12" t="n">
        <f>IF(P17&gt;0,IF(AND(SUM(0,E17,G17,I17,K17,N17,P17)=100,R17=100),D17-SUM(0,F17,H17,J17,L17,O17),ROUND(D17*P17/100,2)),"")</f>
        <v>3833.62</v>
      </c>
      <c r="R17" s="9" t="n">
        <f>SUM(0,E17,G17,I17,K17,N17,P17)</f>
        <v>100.0</v>
      </c>
      <c r="S17" s="16" t="n">
        <f>SUM(0,F17,H17,J17,L17,O17,Q17)</f>
        <v>3833.62</v>
      </c>
    </row>
    <row r="18" customHeight="1" ht="12">
      <c r="A18" s="17" t="inlineStr"/>
      <c r="B18" s="18" t="inlineStr"/>
      <c r="C18" s="19" t="n">
        <f>SUM(D4,D5,D6,D7,D8,D9,D10,D11,D12,D13,D14,D15,D16,D17)</f>
        <v>438105.39</v>
      </c>
      <c r="D18" s="19" t="inlineStr"/>
      <c r="E18" s="20" t="n">
        <f>F18/C18*100</f>
        <v>9.409409457391</v>
      </c>
      <c r="F18" s="21" t="n">
        <f>SUM(F4,F5,F6,F7,F8,F9,F10,F11,F12,F13,F14,F15,F16,F17)</f>
        <v>41223.13</v>
      </c>
      <c r="G18" s="20" t="n">
        <f>H18/C18*100</f>
        <v>13.019490584218</v>
      </c>
      <c r="H18" s="21" t="n">
        <f>SUM(H4,H5,H6,H7,H8,H9,H10,H11,H12,H13,H14,H15,H16,H17)</f>
        <v>57039.09</v>
      </c>
      <c r="I18" s="20" t="n">
        <f>J18/C18*100</f>
        <v>19.840872078748</v>
      </c>
      <c r="J18" s="21" t="n">
        <f>SUM(J4,J5,J6,J7,J8,J9,J10,J11,J12,J13,J14,J15,J16,J17)</f>
        <v>86923.93</v>
      </c>
      <c r="K18" s="20" t="n">
        <f>L18/C18*100</f>
        <v>22.67177082665</v>
      </c>
      <c r="L18" s="21" t="n">
        <f>SUM(L4,L5,L6,L7,L8,L9,L10,L11,L12,L13,L14,L15,L16,L17)</f>
        <v>99326.25</v>
      </c>
      <c r="M18" s="21" t="inlineStr"/>
      <c r="N18" s="20" t="n">
        <f>O18/C18*100</f>
        <v>25.057473043187</v>
      </c>
      <c r="O18" s="22" t="n">
        <f>SUM(O4,O5,O6,O7,O8,O9,O10,O11,O12,O13,O14,O15,O16,O17)</f>
        <v>109778.14</v>
      </c>
      <c r="P18" s="20" t="n">
        <f>Q18/C18*100</f>
        <v>10.000984009806</v>
      </c>
      <c r="Q18" s="21" t="n">
        <f>SUM(Q4,Q5,Q6,Q7,Q8,Q9,Q10,Q11,Q12,Q13,Q14,Q15,Q16,Q17)</f>
        <v>43814.85</v>
      </c>
      <c r="R18" s="17" t="inlineStr"/>
      <c r="S18" s="23" t="n">
        <f>Q19</f>
        <v>438105.39</v>
      </c>
    </row>
    <row r="19" customHeight="1" ht="12">
      <c r="A19" s="24" t="inlineStr"/>
      <c r="B19" s="25" t="inlineStr"/>
      <c r="C19" s="25" t="inlineStr"/>
      <c r="D19" s="26" t="inlineStr"/>
      <c r="E19" s="20" t="n">
        <f>F19/C18*100</f>
        <v>9.409409457391</v>
      </c>
      <c r="F19" s="27" t="n">
        <f>F18</f>
        <v>41223.13</v>
      </c>
      <c r="G19" s="20" t="n">
        <f>H19/C18*100</f>
        <v>22.428900041609</v>
      </c>
      <c r="H19" s="27" t="n">
        <f>H18+F19</f>
        <v>98262.22</v>
      </c>
      <c r="I19" s="20" t="n">
        <f>J19/C18*100</f>
        <v>42.269772120357</v>
      </c>
      <c r="J19" s="28" t="n">
        <f>J18+H19</f>
        <v>185186.15</v>
      </c>
      <c r="K19" s="20" t="n">
        <f>L19/C18*100</f>
        <v>64.941542947006</v>
      </c>
      <c r="L19" s="28" t="n">
        <f>L18+J19</f>
        <v>284512.4</v>
      </c>
      <c r="M19" s="28" t="inlineStr"/>
      <c r="N19" s="20" t="n">
        <f>O19/C18*100</f>
        <v>89.999015990194</v>
      </c>
      <c r="O19" s="28" t="n">
        <f>O18+L19</f>
        <v>394290.54</v>
      </c>
      <c r="P19" s="20" t="n">
        <f>Q19/C18*100</f>
        <v>100.0</v>
      </c>
      <c r="Q19" s="28" t="n">
        <f>Q18+O19</f>
        <v>438105.39</v>
      </c>
      <c r="R19" s="24" t="inlineStr"/>
      <c r="S19" s="23" t="inlineStr"/>
    </row>
  </sheetData>
  <mergeCells>
    <mergeCell ref="A1:L1"/>
    <mergeCell ref="A2:A3"/>
    <mergeCell ref="B2:B3"/>
    <mergeCell ref="C2:C3"/>
    <mergeCell ref="D2:D3"/>
    <mergeCell ref="E2:F2"/>
    <mergeCell ref="G2:H2"/>
    <mergeCell ref="I2:J2"/>
    <mergeCell ref="K2:M2"/>
    <mergeCell ref="N2:O2"/>
    <mergeCell ref="P2:Q2"/>
    <mergeCell ref="R2:S2"/>
    <mergeCell ref="L3:M3"/>
    <mergeCell ref="L9:M9"/>
    <mergeCell ref="L10:M10"/>
    <mergeCell ref="L12:M12"/>
    <mergeCell ref="L13:M13"/>
    <mergeCell ref="C18:D18"/>
    <mergeCell ref="L18:M18"/>
    <mergeCell ref="S18:S19"/>
    <mergeCell ref="L19:M19"/>
  </mergeCells>
  <pageMargins left="0.5" right="0.5" top="0.5" bottom="0.5" header="0.0" footer="0.0"/>
  <pageSetup orientation="landscape" paperSize="77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