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Abc" sheetId="1" r:id="rId1"/>
  </sheets>
  <definedNames>
    <definedName name="JR_PAGE_ANCHOR_0_1">'orcamentoAbc'!$A$1</definedName>
    <definedName name="VALOR_TOTAL">'orcamentoAbc'!$I$163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0" formatCode="General"/>
    <numFmt numFmtId="1" formatCode="#,##0.00"/>
    <numFmt numFmtId="2" formatCode="R$ #,##0.00"/>
  </numFmts>
  <fonts count="5">
    <font>
      <sz val="11"/>
      <color theme="1"/>
      <name val="Calibri"/>
      <family val="2"/>
      <scheme val="minor"/>
    </font>
    <font>
      <sz val="7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false"/>
      <i val="false"/>
      <u val="none"/>
      <strike val="false"/>
      <family val="2"/>
    </font>
    <font>
      <sz val="7.0"/>
      <color rgb="000000"/>
      <name val="Arial"/>
      <b val="false"/>
      <i val="false"/>
      <u val="none"/>
      <strike val="false"/>
      <family val="2"/>
    </font>
  </fonts>
  <fills count="13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C0C0C0"/>
      </patternFill>
    </fill>
    <fill>
      <patternFill patternType="solid">
        <fgColor rgb="C0C0C0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none"/>
    </fill>
  </fills>
  <borders count="3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2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0" fillId="3" borderId="0" xfId="0" applyAlignment="1" applyProtection="1" applyNumberFormat="1" applyFont="1" applyFill="1" applyBorder="1">
      <alignment wrapText="true"/>
      <protection hidden="false" locked="false"/>
    </xf>
    <xf numFmtId="0" fontId="1" fillId="4" borderId="1" xfId="0" applyAlignment="1" applyProtection="1" applyNumberFormat="1" applyFont="1" applyFill="1" applyBorder="1">
      <alignment wrapText="true" horizontal="right" vertical="center"/>
      <protection hidden="false" locked="true"/>
    </xf>
    <xf numFmtId="0" fontId="2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6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3" fillId="7" borderId="1" xfId="0" applyAlignment="1" applyProtection="1" applyNumberFormat="1" applyFont="1" applyFill="1" applyBorder="1">
      <alignment wrapText="true" horizontal="center" vertical="top"/>
      <protection hidden="false" locked="true"/>
    </xf>
    <xf numFmtId="0" fontId="3" fillId="8" borderId="1" xfId="0" applyAlignment="1" applyProtection="1" applyNumberFormat="1" applyFont="1" applyFill="1" applyBorder="1">
      <alignment wrapText="true" horizontal="left" vertical="top"/>
      <protection hidden="false" locked="true"/>
    </xf>
    <xf numFmtId="1" fontId="3" fillId="9" borderId="1" xfId="0" applyAlignment="1" applyProtection="1" applyNumberFormat="1" applyFont="1" applyFill="1" applyBorder="1">
      <alignment wrapText="true" horizontal="right" vertical="top"/>
      <protection hidden="false" locked="true"/>
    </xf>
    <xf numFmtId="2" fontId="3" fillId="10" borderId="1" xfId="0" applyAlignment="1" applyProtection="1" applyNumberFormat="1" applyFont="1" applyFill="1" applyBorder="1">
      <alignment wrapText="true" horizontal="right" vertical="top"/>
      <protection hidden="false" locked="true"/>
    </xf>
    <xf numFmtId="1" fontId="3" fillId="11" borderId="1" xfId="0" applyAlignment="1" applyProtection="1" applyNumberFormat="1" applyFont="1" applyFill="1" applyBorder="1">
      <alignment wrapText="true" horizontal="center" vertical="top"/>
      <protection hidden="false" locked="true"/>
    </xf>
    <xf numFmtId="2" fontId="4" fillId="12" borderId="1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532735016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163"/>
  <sheetViews>
    <sheetView workbookViewId="0"/>
  </sheetViews>
  <sheetFormatPr defaultRowHeight="15"/>
  <cols>
    <col min="1" max="1" customWidth="true" width="7.5"/>
    <col min="2" max="2" customWidth="true" width="55.0"/>
    <col min="3" max="3" customWidth="true" width="7.5"/>
    <col min="4" max="4" customWidth="true" width="8.333333"/>
    <col min="5" max="5" customWidth="true" width="7.5"/>
    <col min="6" max="6" customWidth="true" width="10.0"/>
    <col min="7" max="7" customWidth="true" width="10.0"/>
    <col min="8" max="8" customWidth="true" width="10.0"/>
    <col min="9" max="9" customWidth="true" width="7.0"/>
    <col min="10" max="10" customWidth="true" width="7.0"/>
    <col min="11" max="11" customWidth="true" width="3.8333333"/>
  </cols>
  <sheetData>
    <row r="1" customHeight="1" ht="153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</row>
    <row r="2" customHeight="1" ht="10">
      <c r="A2" s="2" t="inlineStr"/>
      <c r="B2" s="3" t="inlineStr">
        <is>
          <r>
            <t xml:space="preserve">
</t>
          </r>
        </is>
      </c>
      <c r="C2" s="3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</row>
    <row r="3" customHeight="1" ht="22">
      <c r="A3" s="4" t="inlineStr">
        <is>
          <r>
            <t xml:space="preserve">CÓDIGO</t>
          </r>
        </is>
      </c>
      <c r="B3" s="5" t="inlineStr">
        <is>
          <r>
            <t xml:space="preserve">DESCRIÇÃO</t>
          </r>
        </is>
      </c>
      <c r="C3" s="4" t="inlineStr">
        <is>
          <r>
            <t xml:space="preserve">FONTE</t>
          </r>
        </is>
      </c>
      <c r="D3" s="4" t="inlineStr">
        <is>
          <r>
            <t xml:space="preserve">TIPO</t>
          </r>
        </is>
      </c>
      <c r="E3" s="4" t="inlineStr">
        <is>
          <r>
            <t xml:space="preserve">UNIDADE</t>
          </r>
        </is>
      </c>
      <c r="F3" s="4" t="inlineStr">
        <is>
          <r>
            <t xml:space="preserve">QUANTIDADE</t>
          </r>
        </is>
      </c>
      <c r="G3" s="4" t="inlineStr">
        <is>
          <r>
            <t xml:space="preserve">PREÇO UNITÁRIO</t>
          </r>
        </is>
      </c>
      <c r="H3" s="4" t="inlineStr">
        <is>
          <r>
            <t xml:space="preserve">PREÇO TOTAL</t>
          </r>
        </is>
      </c>
      <c r="I3" s="4" t="inlineStr">
        <is>
          <r>
            <t xml:space="preserve">%</t>
          </r>
        </is>
      </c>
      <c r="J3" s="4" t="inlineStr">
        <is>
          <r>
            <t xml:space="preserve">ACUMUL. %</t>
          </r>
        </is>
      </c>
      <c r="K3" s="4" t="inlineStr">
        <is>
          <r>
            <t xml:space="preserve">CL</t>
          </r>
        </is>
      </c>
    </row>
    <row r="4" customHeight="1" ht="20">
      <c r="A4" s="6" t="inlineStr">
        <is>
          <r>
            <t xml:space="preserve">104612</t>
          </r>
        </is>
      </c>
      <c r="B4" s="7" t="inlineStr">
        <is>
          <r>
            <t xml:space="preserve">REVESTIMENTO CERÂMICO PARA PAREDES INTERNAS COM PLACAS TIPO ESMALTADA DE DIMENSÕES 60X60 CM APLICADAS A MEIA ALTURA DAS PAREDES. AF_02/2023_PE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Serviço</t>
          </r>
        </is>
      </c>
      <c r="E4" s="6" t="inlineStr">
        <is>
          <r>
            <t xml:space="preserve">M2</t>
          </r>
        </is>
      </c>
      <c r="F4" s="8" t="n">
        <v>236.85</v>
      </c>
      <c r="G4" s="9" t="n">
        <v>121.01</v>
      </c>
      <c r="H4" s="9" t="n">
        <f>ROUND(F4*G4,2)</f>
        <v>28661.2185</v>
      </c>
      <c r="I4" s="10" t="n">
        <f>H4 / VALOR_TOTAL * 100</f>
        <v>6.542083059055722</v>
      </c>
      <c r="J4" s="10" t="n">
        <f>I4</f>
        <v>6.542083059055722</v>
      </c>
      <c r="K4" s="6" t="inlineStr">
        <f>IF(J4&lt;=80.0,"A",IF(J4&lt;=95.0,"B","C"))</f>
        <is>
          <r>
            <t xml:space="preserve">A</t>
          </r>
        </is>
      </c>
    </row>
    <row r="5" customHeight="1" ht="20">
      <c r="A5" s="6" t="inlineStr">
        <is>
          <r>
            <t xml:space="preserve">96486</t>
          </r>
        </is>
      </c>
      <c r="B5" s="7" t="inlineStr">
        <is>
          <r>
            <t xml:space="preserve">FORRO EM RÉGUAS DE PVC, LISO, PARA AMBIENTES COMERCIAIS, INCLUSIVE ESTRUTURA BIDIRECIONAL DE FIXAÇÃO. AF_08/2023_PS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Serviço</t>
          </r>
        </is>
      </c>
      <c r="E5" s="6" t="inlineStr">
        <is>
          <r>
            <t xml:space="preserve">M2</t>
          </r>
        </is>
      </c>
      <c r="F5" s="8" t="n">
        <v>269.76</v>
      </c>
      <c r="G5" s="9" t="n">
        <v>91.97</v>
      </c>
      <c r="H5" s="9" t="n">
        <f>ROUND(F5*G5,2)</f>
        <v>24809.8272</v>
      </c>
      <c r="I5" s="10" t="n">
        <f>H5 / VALOR_TOTAL * 100</f>
        <v>5.662981503149275</v>
      </c>
      <c r="J5" s="10" t="n">
        <f>I5+J4</f>
        <v>12.205065543703993</v>
      </c>
      <c r="K5" s="6" t="inlineStr">
        <f>IF(J5&lt;=80.0,"A",IF(J5&lt;=95.0,"B","C"))</f>
        <is>
          <r>
            <t xml:space="preserve">A</t>
          </r>
        </is>
      </c>
    </row>
    <row r="6" customHeight="1" ht="28">
      <c r="A6" s="6" t="inlineStr">
        <is>
          <r>
            <t xml:space="preserve">104952</t>
          </r>
        </is>
      </c>
      <c r="B6" s="7" t="inlineStr">
        <is>
          <r>
            <t xml:space="preserve">MASSA ÚNICA, EM ARGAMASSA TRAÇO 1:2:8, PREPARO MANUAL, APLICADA MANUALMENTE EM PAREDES INTERNAS DE AMBIENTES COM ÁREA MAIOR QUE 10M², E = 17,5MM, COM TALISCAS. AF_03/2024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Serviço</t>
          </r>
        </is>
      </c>
      <c r="E6" s="6" t="inlineStr">
        <is>
          <r>
            <t xml:space="preserve">M2</t>
          </r>
        </is>
      </c>
      <c r="F6" s="8" t="n">
        <v>447.65</v>
      </c>
      <c r="G6" s="9" t="n">
        <v>53.15</v>
      </c>
      <c r="H6" s="9" t="n">
        <f>ROUND(F6*G6,2)</f>
        <v>23792.5975</v>
      </c>
      <c r="I6" s="10" t="n">
        <f>H6 / VALOR_TOTAL * 100</f>
        <v>5.430793147740091</v>
      </c>
      <c r="J6" s="10" t="n">
        <f>I6+J5</f>
        <v>17.63585926208303</v>
      </c>
      <c r="K6" s="6" t="inlineStr">
        <f>IF(J6&lt;=80.0,"A",IF(J6&lt;=95.0,"B","C"))</f>
        <is>
          <r>
            <t xml:space="preserve">A</t>
          </r>
        </is>
      </c>
    </row>
    <row r="7" customHeight="1" ht="20">
      <c r="A7" s="6" t="inlineStr">
        <is>
          <r>
            <t xml:space="preserve">87257</t>
          </r>
        </is>
      </c>
      <c r="B7" s="7" t="inlineStr">
        <is>
          <r>
            <t xml:space="preserve">REVESTIMENTO CERÂMICO PARA PISO COM PLACAS TIPO ESMALTADA DE DIMENSÕES 60X60 CM APLICADA EM AMBIENTES DE ÁREA MAIOR QUE 10 M2. AF_02/2023_PE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Serviço</t>
          </r>
        </is>
      </c>
      <c r="E7" s="6" t="inlineStr">
        <is>
          <r>
            <t xml:space="preserve">M2</t>
          </r>
        </is>
      </c>
      <c r="F7" s="8" t="n">
        <v>269.29</v>
      </c>
      <c r="G7" s="9" t="n">
        <v>81.92</v>
      </c>
      <c r="H7" s="9" t="n">
        <f>ROUND(F7*G7,2)</f>
        <v>22060.2368</v>
      </c>
      <c r="I7" s="10" t="n">
        <f>H7 / VALOR_TOTAL * 100</f>
        <v>5.03537215097947</v>
      </c>
      <c r="J7" s="10" t="n">
        <f>I7+J6</f>
        <v>22.67123214348036</v>
      </c>
      <c r="K7" s="6" t="inlineStr">
        <f>IF(J7&lt;=80.0,"A",IF(J7&lt;=95.0,"B","C"))</f>
        <is>
          <r>
            <t xml:space="preserve">A</t>
          </r>
        </is>
      </c>
    </row>
    <row r="8" customHeight="1" ht="28">
      <c r="A8" s="6" t="inlineStr">
        <is>
          <r>
            <t xml:space="preserve">94210</t>
          </r>
        </is>
      </c>
      <c r="B8" s="7" t="inlineStr">
        <is>
          <r>
            <t xml:space="preserve">TELHAMENTO COM TELHA ONDULADA DE FIBROCIMENTO E = 6 MM, COM RECOBRIMENTO LATERAL DE 1 1/4 DE ONDA PARA TELHADO COM INCLINAÇÃO MÁXIMA DE 10°, COM ATÉ 2 ÁGUAS, INCLUSO IÇAMENTO. AF_07/2019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Serviço</t>
          </r>
        </is>
      </c>
      <c r="E8" s="6" t="inlineStr">
        <is>
          <r>
            <t xml:space="preserve">M2</t>
          </r>
        </is>
      </c>
      <c r="F8" s="8" t="n">
        <v>276.78</v>
      </c>
      <c r="G8" s="9" t="n">
        <v>72.17</v>
      </c>
      <c r="H8" s="9" t="n">
        <f>ROUND(F8*G8,2)</f>
        <v>19975.2126</v>
      </c>
      <c r="I8" s="10" t="n">
        <f>H8 / VALOR_TOTAL * 100</f>
        <v>4.559453742397462</v>
      </c>
      <c r="J8" s="10" t="n">
        <f>I8+J7</f>
        <v>27.230685292413316</v>
      </c>
      <c r="K8" s="6" t="inlineStr">
        <f>IF(J8&lt;=80.0,"A",IF(J8&lt;=95.0,"B","C"))</f>
        <is>
          <r>
            <t xml:space="preserve">A</t>
          </r>
        </is>
      </c>
    </row>
    <row r="9" customHeight="1" ht="28">
      <c r="A9" s="6" t="inlineStr">
        <is>
          <r>
            <t xml:space="preserve">87536</t>
          </r>
        </is>
      </c>
      <c r="B9" s="7" t="inlineStr">
        <is>
          <r>
            <t xml:space="preserve">EMBOÇO, EM ARGAMASSA TRAÇO 1:2:8, PREPARO MANUAL, APLICADO MANUALMENTE EM PAREDES INTERNAS DE AMBIENTES COM ÁREA MAIOR QUE 10M², E = 17,5MM, COM TALISCAS. AF_03/2024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Serviço</t>
          </r>
        </is>
      </c>
      <c r="E9" s="6" t="inlineStr">
        <is>
          <r>
            <t xml:space="preserve">M2</t>
          </r>
        </is>
      </c>
      <c r="F9" s="8" t="n">
        <v>310.24</v>
      </c>
      <c r="G9" s="9" t="n">
        <v>52.3</v>
      </c>
      <c r="H9" s="9" t="n">
        <f>ROUND(F9*G9,2)</f>
        <v>16225.552</v>
      </c>
      <c r="I9" s="10" t="n">
        <f>H9 / VALOR_TOTAL * 100</f>
        <v>3.7035727864475714</v>
      </c>
      <c r="J9" s="10" t="n">
        <f>I9+J8</f>
        <v>30.934257622349726</v>
      </c>
      <c r="K9" s="6" t="inlineStr">
        <f>IF(J9&lt;=80.0,"A",IF(J9&lt;=95.0,"B","C"))</f>
        <is>
          <r>
            <t xml:space="preserve">A</t>
          </r>
        </is>
      </c>
    </row>
    <row r="10" customHeight="1" ht="36">
      <c r="A10" s="6" t="inlineStr">
        <is>
          <r>
            <t xml:space="preserve">CP-94438-PMSLM</t>
          </r>
        </is>
      </c>
      <c r="B10" s="7" t="inlineStr">
        <is>
          <r>
            <t xml:space="preserve">(COMPOSIÇÃO REPRESENTATIVA) DO SERVIÇO DE CONTRAPISO EM ARGAMASSA TRAÇO 1:4 (CIM E AREIA), EM BETONEIRA 400 L, ESPESSURA 3 CM ÁREAS SECAS E 3 CM ÁREAS MOLHADAS, PARA EDIFICAÇÃO HABITACIONAL UNIFAMILIAR (CASA) E EDIFICAÇÃO PÚBLICA PADRÃO. AF_11/2014</t>
          </r>
        </is>
      </c>
      <c r="C10" s="6" t="inlineStr">
        <is>
          <r>
            <t xml:space="preserve">Composições</t>
          </r>
        </is>
      </c>
      <c r="D10" s="6" t="inlineStr">
        <is>
          <r>
            <t xml:space="preserve">Serviço</t>
          </r>
        </is>
      </c>
      <c r="E10" s="6" t="inlineStr">
        <is>
          <r>
            <t xml:space="preserve">M2</t>
          </r>
        </is>
      </c>
      <c r="F10" s="8" t="n">
        <v>269.29</v>
      </c>
      <c r="G10" s="9" t="n">
        <v>59.46</v>
      </c>
      <c r="H10" s="9" t="n">
        <f>ROUND(F10*G10,2)</f>
        <v>16011.9834</v>
      </c>
      <c r="I10" s="10" t="n">
        <f>H10 / VALOR_TOTAL * 100</f>
        <v>3.654824561733878</v>
      </c>
      <c r="J10" s="10" t="n">
        <f>I10+J9</f>
        <v>34.589081408014636</v>
      </c>
      <c r="K10" s="6" t="inlineStr">
        <f>IF(J10&lt;=80.0,"A",IF(J10&lt;=95.0,"B","C"))</f>
        <is>
          <r>
            <t xml:space="preserve">A</t>
          </r>
        </is>
      </c>
    </row>
    <row r="11" customHeight="1" ht="36">
      <c r="A11" s="6" t="inlineStr">
        <is>
          <r>
            <t xml:space="preserve">90777</t>
          </r>
        </is>
      </c>
      <c r="B11" s="7" t="inlineStr">
        <is>
          <r>
            <t xml:space="preserve">ENGENHEIRO CIVIL DE OBRA JUNIOR COM ENCARGOS COMPLEMENTARES</t>
          </r>
        </is>
      </c>
      <c r="C11" s="6" t="inlineStr">
        <is>
          <r>
            <t xml:space="preserve">SINAPI</t>
          </r>
        </is>
      </c>
      <c r="D11" s="6" t="inlineStr">
        <is>
          <r>
            <t xml:space="preserve">Mão de Obra com Encargos Complementares</t>
          </r>
        </is>
      </c>
      <c r="E11" s="6" t="inlineStr">
        <is>
          <r>
            <t xml:space="preserve">H</t>
          </r>
        </is>
      </c>
      <c r="F11" s="8" t="n">
        <v>96.0</v>
      </c>
      <c r="G11" s="9" t="n">
        <v>161.61</v>
      </c>
      <c r="H11" s="9" t="n">
        <f>ROUND(F11*G11,2)</f>
        <v>15514.56</v>
      </c>
      <c r="I11" s="10" t="n">
        <f>H11 / VALOR_TOTAL * 100</f>
        <v>3.541284894942744</v>
      </c>
      <c r="J11" s="10" t="n">
        <f>I11+J10</f>
        <v>38.13036630295738</v>
      </c>
      <c r="K11" s="6" t="inlineStr">
        <f>IF(J11&lt;=80.0,"A",IF(J11&lt;=95.0,"B","C"))</f>
        <is>
          <r>
            <t xml:space="preserve">A</t>
          </r>
        </is>
      </c>
    </row>
    <row r="12" customHeight="1" ht="36">
      <c r="A12" s="6" t="inlineStr">
        <is>
          <r>
            <t xml:space="preserve">90843</t>
          </r>
        </is>
      </c>
      <c r="B12" s="7" t="inlineStr">
        <is>
          <r>
            <t xml:space="preserve">KIT DE PORTA DE MADEIRA PARA PINTURA, SEMI-OCA (LEVE OU MÉDIA), PADRÃO MÉDIO, 80X210CM, ESPESSURA DE 3,5CM, ITENS INCLUSOS: DOBRADIÇAS, MONTAGEM E INSTALAÇÃO DO BATENTE, FECHADURA COM EXECUÇÃO DO FURO - FORNECIMENTO E INSTALAÇÃO. AF_10/2025</t>
          </r>
        </is>
      </c>
      <c r="C12" s="6" t="inlineStr">
        <is>
          <r>
            <t xml:space="preserve">SINAPI</t>
          </r>
        </is>
      </c>
      <c r="D12" s="6" t="inlineStr">
        <is>
          <r>
            <t xml:space="preserve">Serviço</t>
          </r>
        </is>
      </c>
      <c r="E12" s="6" t="inlineStr">
        <is>
          <r>
            <t xml:space="preserve">UN</t>
          </r>
        </is>
      </c>
      <c r="F12" s="8" t="n">
        <v>11.0</v>
      </c>
      <c r="G12" s="9" t="n">
        <v>1408.36</v>
      </c>
      <c r="H12" s="9" t="n">
        <f>ROUND(F12*G12,2)</f>
        <v>15491.96</v>
      </c>
      <c r="I12" s="10" t="n">
        <f>H12 / VALOR_TOTAL * 100</f>
        <v>3.5361263188293575</v>
      </c>
      <c r="J12" s="10" t="n">
        <f>I12+J11</f>
        <v>41.66649262178673</v>
      </c>
      <c r="K12" s="6" t="inlineStr">
        <f>IF(J12&lt;=80.0,"A",IF(J12&lt;=95.0,"B","C"))</f>
        <is>
          <r>
            <t xml:space="preserve">A</t>
          </r>
        </is>
      </c>
    </row>
    <row r="13" customHeight="1" ht="20">
      <c r="A13" s="6" t="inlineStr">
        <is>
          <r>
            <t xml:space="preserve">95241</t>
          </r>
        </is>
      </c>
      <c r="B13" s="7" t="inlineStr">
        <is>
          <r>
            <t xml:space="preserve">LASTRO DE CONCRETO MAGRO, APLICADO EM PISOS, LAJES SOBRE SOLO OU RADIERS, ESPESSURA DE 5 CM. AF_01/2024</t>
          </r>
        </is>
      </c>
      <c r="C13" s="6" t="inlineStr">
        <is>
          <r>
            <t xml:space="preserve">SINAPI</t>
          </r>
        </is>
      </c>
      <c r="D13" s="6" t="inlineStr">
        <is>
          <r>
            <t xml:space="preserve">Serviço</t>
          </r>
        </is>
      </c>
      <c r="E13" s="6" t="inlineStr">
        <is>
          <r>
            <t xml:space="preserve">M2</t>
          </r>
        </is>
      </c>
      <c r="F13" s="8" t="n">
        <v>269.29</v>
      </c>
      <c r="G13" s="9" t="n">
        <v>49.4</v>
      </c>
      <c r="H13" s="9" t="n">
        <f>ROUND(F13*G13,2)</f>
        <v>13302.926</v>
      </c>
      <c r="I13" s="10" t="n">
        <f>H13 / VALOR_TOTAL * 100</f>
        <v>3.036467092997874</v>
      </c>
      <c r="J13" s="10" t="n">
        <f>I13+J12</f>
        <v>44.70296062780693</v>
      </c>
      <c r="K13" s="6" t="inlineStr">
        <f>IF(J13&lt;=80.0,"A",IF(J13&lt;=95.0,"B","C"))</f>
        <is>
          <r>
            <t xml:space="preserve">A</t>
          </r>
        </is>
      </c>
    </row>
    <row r="14" customHeight="1" ht="20">
      <c r="A14" s="6" t="inlineStr">
        <is>
          <r>
            <t xml:space="preserve">102619</t>
          </r>
        </is>
      </c>
      <c r="B14" s="7" t="inlineStr">
        <is>
          <r>
            <t xml:space="preserve">CAIXA D´ÁGUA EM POLIÉSTER REFORÇADO COM FIBRA DE VIDRO, 10000 LITROS - FORNECIMENTO E INSTALAÇÃO. AF_06/2021</t>
          </r>
        </is>
      </c>
      <c r="C14" s="6" t="inlineStr">
        <is>
          <r>
            <t xml:space="preserve">SINAPI</t>
          </r>
        </is>
      </c>
      <c r="D14" s="6" t="inlineStr">
        <is>
          <r>
            <t xml:space="preserve">Serviço</t>
          </r>
        </is>
      </c>
      <c r="E14" s="6" t="inlineStr">
        <is>
          <r>
            <t xml:space="preserve">UN</t>
          </r>
        </is>
      </c>
      <c r="F14" s="8" t="n">
        <v>2.0</v>
      </c>
      <c r="G14" s="9" t="n">
        <v>6278.18</v>
      </c>
      <c r="H14" s="9" t="n">
        <f>ROUND(F14*G14,2)</f>
        <v>12556.36</v>
      </c>
      <c r="I14" s="10" t="n">
        <f>H14 / VALOR_TOTAL * 100</f>
        <v>2.866059237481648</v>
      </c>
      <c r="J14" s="10" t="n">
        <f>I14+J13</f>
        <v>47.569019865288574</v>
      </c>
      <c r="K14" s="6" t="inlineStr">
        <f>IF(J14&lt;=80.0,"A",IF(J14&lt;=95.0,"B","C"))</f>
        <is>
          <r>
            <t xml:space="preserve">A</t>
          </r>
        </is>
      </c>
    </row>
    <row r="15" customHeight="1" ht="20">
      <c r="A15" s="6" t="inlineStr">
        <is>
          <r>
            <t xml:space="preserve">102993</t>
          </r>
        </is>
      </c>
      <c r="B15" s="7" t="inlineStr">
        <is>
          <r>
            <t xml:space="preserve">CANALETA MEIA CANA PRÉ-MOLDADA DE CONCRETO (D = 60 CM) - FORNECIMENTO E INSTALAÇÃO. AF_05/2025</t>
          </r>
        </is>
      </c>
      <c r="C15" s="6" t="inlineStr">
        <is>
          <r>
            <t xml:space="preserve">SINAPI</t>
          </r>
        </is>
      </c>
      <c r="D15" s="6" t="inlineStr">
        <is>
          <r>
            <t xml:space="preserve">Serviço</t>
          </r>
        </is>
      </c>
      <c r="E15" s="6" t="inlineStr">
        <is>
          <r>
            <t xml:space="preserve">M</t>
          </r>
        </is>
      </c>
      <c r="F15" s="8" t="n">
        <v>69.43</v>
      </c>
      <c r="G15" s="9" t="n">
        <v>164.57</v>
      </c>
      <c r="H15" s="9" t="n">
        <f>ROUND(F15*G15,2)</f>
        <v>11426.0951</v>
      </c>
      <c r="I15" s="10" t="n">
        <f>H15 / VALOR_TOTAL * 100</f>
        <v>2.608069966909104</v>
      </c>
      <c r="J15" s="10" t="n">
        <f>I15+J14</f>
        <v>50.177090950650026</v>
      </c>
      <c r="K15" s="6" t="inlineStr">
        <f>IF(J15&lt;=80.0,"A",IF(J15&lt;=95.0,"B","C"))</f>
        <is>
          <r>
            <t xml:space="preserve">A</t>
          </r>
        </is>
      </c>
    </row>
    <row r="16" customHeight="1" ht="36">
      <c r="A16" s="6" t="inlineStr">
        <is>
          <r>
            <t xml:space="preserve">90776</t>
          </r>
        </is>
      </c>
      <c r="B16" s="7" t="inlineStr">
        <is>
          <r>
            <t xml:space="preserve">ENCARREGADO GERAL COM ENCARGOS COMPLEMENTARES</t>
          </r>
        </is>
      </c>
      <c r="C16" s="6" t="inlineStr">
        <is>
          <r>
            <t xml:space="preserve">SINAPI</t>
          </r>
        </is>
      </c>
      <c r="D16" s="6" t="inlineStr">
        <is>
          <r>
            <t xml:space="preserve">Mão de Obra com Encargos Complementares</t>
          </r>
        </is>
      </c>
      <c r="E16" s="6" t="inlineStr">
        <is>
          <r>
            <t xml:space="preserve">H</t>
          </r>
        </is>
      </c>
      <c r="F16" s="8" t="n">
        <v>180.0</v>
      </c>
      <c r="G16" s="9" t="n">
        <v>58.79</v>
      </c>
      <c r="H16" s="9" t="n">
        <f>ROUND(F16*G16,2)</f>
        <v>10582.2</v>
      </c>
      <c r="I16" s="10" t="n">
        <f>H16 / VALOR_TOTAL * 100</f>
        <v>2.4154462011983004</v>
      </c>
      <c r="J16" s="10" t="n">
        <f>I16+J15</f>
        <v>52.592537151848326</v>
      </c>
      <c r="K16" s="6" t="inlineStr">
        <f>IF(J16&lt;=80.0,"A",IF(J16&lt;=95.0,"B","C"))</f>
        <is>
          <r>
            <t xml:space="preserve">A</t>
          </r>
        </is>
      </c>
    </row>
    <row r="17" customHeight="1" ht="20">
      <c r="A17" s="6" t="inlineStr">
        <is>
          <r>
            <t xml:space="preserve">88497</t>
          </r>
        </is>
      </c>
      <c r="B17" s="7" t="inlineStr">
        <is>
          <r>
            <t xml:space="preserve">EMASSAMENTO COM MASSA LÁTEX, APLICAÇÃO EM PAREDE, DUAS DEMÃOS, LIXAMENTO MANUAL. AF_04/2023</t>
          </r>
        </is>
      </c>
      <c r="C17" s="6" t="inlineStr">
        <is>
          <r>
            <t xml:space="preserve">SINAPI</t>
          </r>
        </is>
      </c>
      <c r="D17" s="6" t="inlineStr">
        <is>
          <r>
            <t xml:space="preserve">Serviço</t>
          </r>
        </is>
      </c>
      <c r="E17" s="6" t="inlineStr">
        <is>
          <r>
            <t xml:space="preserve">M2</t>
          </r>
        </is>
      </c>
      <c r="F17" s="8" t="n">
        <v>447.65</v>
      </c>
      <c r="G17" s="9" t="n">
        <v>21.41</v>
      </c>
      <c r="H17" s="9" t="n">
        <f>ROUND(F17*G17,2)</f>
        <v>9584.1865</v>
      </c>
      <c r="I17" s="10" t="n">
        <f>H17 / VALOR_TOTAL * 100</f>
        <v>2.187644050670091</v>
      </c>
      <c r="J17" s="10" t="n">
        <f>I17+J16</f>
        <v>54.780182001412946</v>
      </c>
      <c r="K17" s="6" t="inlineStr">
        <f>IF(J17&lt;=80.0,"A",IF(J17&lt;=95.0,"B","C"))</f>
        <is>
          <r>
            <t xml:space="preserve">A</t>
          </r>
        </is>
      </c>
    </row>
    <row r="18" customHeight="1" ht="20">
      <c r="A18" s="6" t="inlineStr">
        <is>
          <r>
            <t xml:space="preserve">10.02.09U</t>
          </r>
        </is>
      </c>
      <c r="B18" s="7" t="inlineStr">
        <is>
          <r>
            <t xml:space="preserve">DEMOLIÇÃO DE PISO CERÂMICO INCLUSIVE RETIRADA DA CAMADA DE REGULARIZAÇÃO SOBRE LASTRO DE CONCRETO.</t>
          </r>
        </is>
      </c>
      <c r="C18" s="6" t="inlineStr">
        <is>
          <r>
            <t xml:space="preserve">COMPESA</t>
          </r>
        </is>
      </c>
      <c r="D18" s="6" t="inlineStr">
        <is>
          <r>
            <t xml:space="preserve">Serviço</t>
          </r>
        </is>
      </c>
      <c r="E18" s="6" t="inlineStr">
        <is>
          <r>
            <t xml:space="preserve">M2</t>
          </r>
        </is>
      </c>
      <c r="F18" s="8" t="n">
        <v>204.0</v>
      </c>
      <c r="G18" s="9" t="n">
        <v>46.26</v>
      </c>
      <c r="H18" s="9" t="n">
        <f>ROUND(F18*G18,2)</f>
        <v>9437.04</v>
      </c>
      <c r="I18" s="10" t="n">
        <f>H18 / VALOR_TOTAL * 100</f>
        <v>2.1540570409325484</v>
      </c>
      <c r="J18" s="10" t="n">
        <f>I18+J17</f>
        <v>56.934239042345496</v>
      </c>
      <c r="K18" s="6" t="inlineStr">
        <f>IF(J18&lt;=80.0,"A",IF(J18&lt;=95.0,"B","C"))</f>
        <is>
          <r>
            <t xml:space="preserve">A</t>
          </r>
        </is>
      </c>
    </row>
    <row r="19" customHeight="1" ht="28">
      <c r="A19" s="6" t="inlineStr">
        <is>
          <r>
            <t xml:space="preserve">CP-S12368-PMSLM</t>
          </r>
        </is>
      </c>
      <c r="B19" s="7" t="inlineStr">
        <is>
          <r>
            <t xml:space="preserve">LUMINÁRIA DE SOBREPOR, (TECNOLUX REF.FLP-6478/2X20) TUBLED CORPO/ REFLETOR E ALETAS FABRICADAS EM CHAPA DE AÇO TRATADA E PINTADA EM EPOXI BRANCO, PARA USO DE 2 LAMPADAS TUBLED DE 20W (FONTE: ORSE - SE - S12368)</t>
          </r>
        </is>
      </c>
      <c r="C19" s="6" t="inlineStr">
        <is>
          <r>
            <t xml:space="preserve">Composições</t>
          </r>
        </is>
      </c>
      <c r="D19" s="6" t="inlineStr">
        <is>
          <r>
            <t xml:space="preserve">Serviço</t>
          </r>
        </is>
      </c>
      <c r="E19" s="6" t="inlineStr">
        <is>
          <r>
            <t xml:space="preserve">UN</t>
          </r>
        </is>
      </c>
      <c r="F19" s="8" t="n">
        <v>29.0</v>
      </c>
      <c r="G19" s="9" t="n">
        <v>309.87</v>
      </c>
      <c r="H19" s="9" t="n">
        <f>ROUND(F19*G19,2)</f>
        <v>8986.23</v>
      </c>
      <c r="I19" s="10" t="n">
        <f>H19 / VALOR_TOTAL * 100</f>
        <v>2.0511571428052964</v>
      </c>
      <c r="J19" s="10" t="n">
        <f>I19+J18</f>
        <v>58.98539618515079</v>
      </c>
      <c r="K19" s="6" t="inlineStr">
        <f>IF(J19&lt;=80.0,"A",IF(J19&lt;=95.0,"B","C"))</f>
        <is>
          <r>
            <t xml:space="preserve">A</t>
          </r>
        </is>
      </c>
    </row>
    <row r="20" customHeight="1" ht="28">
      <c r="A20" s="6" t="inlineStr">
        <is>
          <r>
            <t xml:space="preserve">COMP-40085169 - PMSLM</t>
          </r>
        </is>
      </c>
      <c r="B20" s="7" t="inlineStr">
        <is>
          <r>
            <t xml:space="preserve">GRADE DE FERRO COM BARRA QUADRADA DE 1/2" NA VERTICAL, BARRAS DE QUADRADA DE 1/2" NA HORIZONTAL E QUADRO COM BARRA DE FERRO DE 1/2", INCLUSIVE CHUMBADORES COM PARAFUSOS (ORSE S08898)</t>
          </r>
        </is>
      </c>
      <c r="C20" s="6" t="inlineStr">
        <is>
          <r>
            <t xml:space="preserve">Composições</t>
          </r>
        </is>
      </c>
      <c r="D20" s="6" t="inlineStr">
        <is>
          <r>
            <t xml:space="preserve">Serviço</t>
          </r>
        </is>
      </c>
      <c r="E20" s="6" t="inlineStr">
        <is>
          <r>
            <t xml:space="preserve">m2</t>
          </r>
        </is>
      </c>
      <c r="F20" s="8" t="n">
        <v>5.6</v>
      </c>
      <c r="G20" s="9" t="n">
        <v>1589.73</v>
      </c>
      <c r="H20" s="9" t="n">
        <f>ROUND(F20*G20,2)</f>
        <v>8902.488</v>
      </c>
      <c r="I20" s="10" t="n">
        <f>H20 / VALOR_TOTAL * 100</f>
        <v>2.0320425640049757</v>
      </c>
      <c r="J20" s="10" t="n">
        <f>I20+J19</f>
        <v>61.017439205666925</v>
      </c>
      <c r="K20" s="6" t="inlineStr">
        <f>IF(J20&lt;=80.0,"A",IF(J20&lt;=95.0,"B","C"))</f>
        <is>
          <r>
            <t xml:space="preserve">A</t>
          </r>
        </is>
      </c>
    </row>
    <row r="21" customHeight="1" ht="28">
      <c r="A21" s="6" t="inlineStr">
        <is>
          <r>
            <t xml:space="preserve">103328</t>
          </r>
        </is>
      </c>
      <c r="B21" s="7" t="inlineStr">
        <is>
          <r>
            <t xml:space="preserve">ALVENARIA DE VEDAÇÃO DE BLOCOS CERÂMICOS FURADOS NA HORIZONTAL DE 9X19X19 CM (ESPESSURA 9 CM) E ARGAMASSA DE ASSENTAMENTO COM PREPARO EM BETONEIRA. AF_12/2021</t>
          </r>
        </is>
      </c>
      <c r="C21" s="6" t="inlineStr">
        <is>
          <r>
            <t xml:space="preserve">SINAPI</t>
          </r>
        </is>
      </c>
      <c r="D21" s="6" t="inlineStr">
        <is>
          <r>
            <t xml:space="preserve">Serviço</t>
          </r>
        </is>
      </c>
      <c r="E21" s="6" t="inlineStr">
        <is>
          <r>
            <t xml:space="preserve">M2</t>
          </r>
        </is>
      </c>
      <c r="F21" s="8" t="n">
        <v>77.25</v>
      </c>
      <c r="G21" s="9" t="n">
        <v>114.32</v>
      </c>
      <c r="H21" s="9" t="n">
        <f>ROUND(F21*G21,2)</f>
        <v>8831.22</v>
      </c>
      <c r="I21" s="10" t="n">
        <f>H21 / VALOR_TOTAL * 100</f>
        <v>2.0157752453125486</v>
      </c>
      <c r="J21" s="10" t="n">
        <f>I21+J20</f>
        <v>63.033214450979465</v>
      </c>
      <c r="K21" s="6" t="inlineStr">
        <f>IF(J21&lt;=80.0,"A",IF(J21&lt;=95.0,"B","C"))</f>
        <is>
          <r>
            <t xml:space="preserve">A</t>
          </r>
        </is>
      </c>
    </row>
    <row r="22" customHeight="1" ht="15">
      <c r="A22" s="6" t="inlineStr">
        <is>
          <r>
            <t xml:space="preserve">102234</t>
          </r>
        </is>
      </c>
      <c r="B22" s="7" t="inlineStr">
        <is>
          <r>
            <t xml:space="preserve">PINTURA IMUNIZANTE PARA MADEIRA, 2 DEMÃOS. AF_01/2021</t>
          </r>
        </is>
      </c>
      <c r="C22" s="6" t="inlineStr">
        <is>
          <r>
            <t xml:space="preserve">SINAPI</t>
          </r>
        </is>
      </c>
      <c r="D22" s="6" t="inlineStr">
        <is>
          <r>
            <t xml:space="preserve">Serviço</t>
          </r>
        </is>
      </c>
      <c r="E22" s="6" t="inlineStr">
        <is>
          <r>
            <t xml:space="preserve">M2</t>
          </r>
        </is>
      </c>
      <c r="F22" s="8" t="n">
        <v>276.78</v>
      </c>
      <c r="G22" s="9" t="n">
        <v>30.1</v>
      </c>
      <c r="H22" s="9" t="n">
        <f>ROUND(F22*G22,2)</f>
        <v>8331.078</v>
      </c>
      <c r="I22" s="10" t="n">
        <f>H22 / VALOR_TOTAL * 100</f>
        <v>1.9016150429009784</v>
      </c>
      <c r="J22" s="10" t="n">
        <f>I22+J21</f>
        <v>64.93482995039162</v>
      </c>
      <c r="K22" s="6" t="inlineStr">
        <f>IF(J22&lt;=80.0,"A",IF(J22&lt;=95.0,"B","C"))</f>
        <is>
          <r>
            <t xml:space="preserve">A</t>
          </r>
        </is>
      </c>
    </row>
    <row r="23" customHeight="1" ht="15">
      <c r="A23" s="6" t="inlineStr">
        <is>
          <r>
            <t xml:space="preserve">97631</t>
          </r>
        </is>
      </c>
      <c r="B23" s="7" t="inlineStr">
        <is>
          <r>
            <t xml:space="preserve">DEMOLIÇÃO DE ARGAMASSAS, DE FORMA MANUAL, SEM REAPROVEITAMENTO. AF_09/2023</t>
          </r>
        </is>
      </c>
      <c r="C23" s="6" t="inlineStr">
        <is>
          <r>
            <t xml:space="preserve">SINAPI</t>
          </r>
        </is>
      </c>
      <c r="D23" s="6" t="inlineStr">
        <is>
          <r>
            <t xml:space="preserve">Serviço</t>
          </r>
        </is>
      </c>
      <c r="E23" s="6" t="inlineStr">
        <is>
          <r>
            <t xml:space="preserve">M2</t>
          </r>
        </is>
      </c>
      <c r="F23" s="8" t="n">
        <v>531.04</v>
      </c>
      <c r="G23" s="9" t="n">
        <v>15.57</v>
      </c>
      <c r="H23" s="9" t="n">
        <f>ROUND(F23*G23,2)</f>
        <v>8268.2928</v>
      </c>
      <c r="I23" s="10" t="n">
        <f>H23 / VALOR_TOTAL * 100</f>
        <v>1.8872839706445974</v>
      </c>
      <c r="J23" s="10" t="n">
        <f>I23+J22</f>
        <v>66.8221132819206</v>
      </c>
      <c r="K23" s="6" t="inlineStr">
        <f>IF(J23&lt;=80.0,"A",IF(J23&lt;=95.0,"B","C"))</f>
        <is>
          <r>
            <t xml:space="preserve">A</t>
          </r>
        </is>
      </c>
    </row>
    <row r="24" customHeight="1" ht="20">
      <c r="A24" s="6" t="inlineStr">
        <is>
          <r>
            <t xml:space="preserve">88489</t>
          </r>
        </is>
      </c>
      <c r="B24" s="7" t="inlineStr">
        <is>
          <r>
            <t xml:space="preserve">PINTURA LÁTEX ACRÍLICA PREMIUM, APLICAÇÃO MANUAL EM PAREDES, DUAS DEMÃOS. AF_04/2023</t>
          </r>
        </is>
      </c>
      <c r="C24" s="6" t="inlineStr">
        <is>
          <r>
            <t xml:space="preserve">SINAPI</t>
          </r>
        </is>
      </c>
      <c r="D24" s="6" t="inlineStr">
        <is>
          <r>
            <t xml:space="preserve">Serviço</t>
          </r>
        </is>
      </c>
      <c r="E24" s="6" t="inlineStr">
        <is>
          <r>
            <t xml:space="preserve">M2</t>
          </r>
        </is>
      </c>
      <c r="F24" s="8" t="n">
        <v>447.65</v>
      </c>
      <c r="G24" s="9" t="n">
        <v>18.46</v>
      </c>
      <c r="H24" s="9" t="n">
        <f>ROUND(F24*G24,2)</f>
        <v>8263.619</v>
      </c>
      <c r="I24" s="10" t="n">
        <f>H24 / VALOR_TOTAL * 100</f>
        <v>1.8862171497136797</v>
      </c>
      <c r="J24" s="10" t="n">
        <f>I24+J23</f>
        <v>68.70833065988985</v>
      </c>
      <c r="K24" s="6" t="inlineStr">
        <f>IF(J24&lt;=80.0,"A",IF(J24&lt;=95.0,"B","C"))</f>
        <is>
          <r>
            <t xml:space="preserve">A</t>
          </r>
        </is>
      </c>
    </row>
    <row r="25" customHeight="1" ht="20">
      <c r="A25" s="6" t="inlineStr">
        <is>
          <r>
            <t xml:space="preserve">CP-S03299-40233328</t>
          </r>
        </is>
      </c>
      <c r="B25" s="7" t="inlineStr">
        <is>
          <r>
            <t xml:space="preserve">PONTO DE TOMADA 2P+T DE SOBREPOR, 10 A, DE USO GERAL, ABNT, C/CANALETA PLASTICA 20X10MM,"SISTEMA X", INCLUSIVE ATERRAMENTO (FONTE: ORSE - SE - 2024/12 - S03299)</t>
          </r>
        </is>
      </c>
      <c r="C25" s="6" t="inlineStr">
        <is>
          <r>
            <t xml:space="preserve">Composições</t>
          </r>
        </is>
      </c>
      <c r="D25" s="6" t="inlineStr">
        <is>
          <r>
            <t xml:space="preserve">Serviço</t>
          </r>
        </is>
      </c>
      <c r="E25" s="6" t="inlineStr">
        <is>
          <r>
            <t xml:space="preserve">PT</t>
          </r>
        </is>
      </c>
      <c r="F25" s="8" t="n">
        <v>19.0</v>
      </c>
      <c r="G25" s="9" t="n">
        <v>414.54</v>
      </c>
      <c r="H25" s="9" t="n">
        <f>ROUND(F25*G25,2)</f>
        <v>7876.26</v>
      </c>
      <c r="I25" s="10" t="n">
        <f>H25 / VALOR_TOTAL * 100</f>
        <v>1.7978002964081314</v>
      </c>
      <c r="J25" s="10" t="n">
        <f>I25+J24</f>
        <v>70.50613095629797</v>
      </c>
      <c r="K25" s="6" t="inlineStr">
        <f>IF(J25&lt;=80.0,"A",IF(J25&lt;=95.0,"B","C"))</f>
        <is>
          <r>
            <t xml:space="preserve">A</t>
          </r>
        </is>
      </c>
    </row>
    <row r="26" customHeight="1" ht="20">
      <c r="A26" s="6" t="inlineStr">
        <is>
          <r>
            <t xml:space="preserve">92544</t>
          </r>
        </is>
      </c>
      <c r="B26" s="7" t="inlineStr">
        <is>
          <r>
            <t xml:space="preserve">TRAMA DE MADEIRA COMPOSTA POR TERÇAS PARA TELHADOS DE ATÉ 2 ÁGUAS PARA TELHA ESTRUTURAL DE FIBROCIMENTO, INCLUSO TRANSPORTE VERTICAL. AF_10/2025</t>
          </r>
        </is>
      </c>
      <c r="C26" s="6" t="inlineStr">
        <is>
          <r>
            <t xml:space="preserve">SINAPI</t>
          </r>
        </is>
      </c>
      <c r="D26" s="6" t="inlineStr">
        <is>
          <r>
            <t xml:space="preserve">Serviço</t>
          </r>
        </is>
      </c>
      <c r="E26" s="6" t="inlineStr">
        <is>
          <r>
            <t xml:space="preserve">M2</t>
          </r>
        </is>
      </c>
      <c r="F26" s="8" t="n">
        <v>276.78</v>
      </c>
      <c r="G26" s="9" t="n">
        <v>27.86</v>
      </c>
      <c r="H26" s="9" t="n">
        <f>ROUND(F26*G26,2)</f>
        <v>7711.0908</v>
      </c>
      <c r="I26" s="10" t="n">
        <f>H26 / VALOR_TOTAL * 100</f>
        <v>1.7600995048246266</v>
      </c>
      <c r="J26" s="10" t="n">
        <f>I26+J25</f>
        <v>72.26623027851814</v>
      </c>
      <c r="K26" s="6" t="inlineStr">
        <f>IF(J26&lt;=80.0,"A",IF(J26&lt;=95.0,"B","C"))</f>
        <is>
          <r>
            <t xml:space="preserve">A</t>
          </r>
        </is>
      </c>
    </row>
    <row r="27" customHeight="1" ht="20">
      <c r="A27" s="6" t="inlineStr">
        <is>
          <r>
            <t xml:space="preserve">94229</t>
          </r>
        </is>
      </c>
      <c r="B27" s="7" t="inlineStr">
        <is>
          <r>
            <t xml:space="preserve">CALHA EM CHAPA DE AÇO GALVANIZADO NÚMERO 24, DESENVOLVIMENTO DE 100 CM, INCLUSO TRANSPORTE VERTICAL. AF_07/2019</t>
          </r>
        </is>
      </c>
      <c r="C27" s="6" t="inlineStr">
        <is>
          <r>
            <t xml:space="preserve">SINAPI</t>
          </r>
        </is>
      </c>
      <c r="D27" s="6" t="inlineStr">
        <is>
          <r>
            <t xml:space="preserve">Serviço</t>
          </r>
        </is>
      </c>
      <c r="E27" s="6" t="inlineStr">
        <is>
          <r>
            <t xml:space="preserve">M</t>
          </r>
        </is>
      </c>
      <c r="F27" s="8" t="n">
        <v>36.5</v>
      </c>
      <c r="G27" s="9" t="n">
        <v>179.0</v>
      </c>
      <c r="H27" s="9" t="n">
        <f>ROUND(F27*G27,2)</f>
        <v>6533.5</v>
      </c>
      <c r="I27" s="10" t="n">
        <f>H27 / VALOR_TOTAL * 100</f>
        <v>1.4913078334872802</v>
      </c>
      <c r="J27" s="10" t="n">
        <f>I27+J26</f>
        <v>73.75753811200542</v>
      </c>
      <c r="K27" s="6" t="inlineStr">
        <f>IF(J27&lt;=80.0,"A",IF(J27&lt;=95.0,"B","C"))</f>
        <is>
          <r>
            <t xml:space="preserve">A</t>
          </r>
        </is>
      </c>
    </row>
    <row r="28" customHeight="1" ht="20">
      <c r="A28" s="6" t="inlineStr">
        <is>
          <r>
            <t xml:space="preserve">103979</t>
          </r>
        </is>
      </c>
      <c r="B28" s="7" t="inlineStr">
        <is>
          <r>
            <t xml:space="preserve">TUBO, PVC, SOLDÁVEL, DE 50MM, INSTALADO EM RAMAL DE DISTRIBUIÇÃO DE ÁGUA - FORNECIMENTO E INSTALAÇÃO. AF_06/2022</t>
          </r>
        </is>
      </c>
      <c r="C28" s="6" t="inlineStr">
        <is>
          <r>
            <t xml:space="preserve">SINAPI</t>
          </r>
        </is>
      </c>
      <c r="D28" s="6" t="inlineStr">
        <is>
          <r>
            <t xml:space="preserve">Serviço</t>
          </r>
        </is>
      </c>
      <c r="E28" s="6" t="inlineStr">
        <is>
          <r>
            <t xml:space="preserve">M</t>
          </r>
        </is>
      </c>
      <c r="F28" s="8" t="n">
        <v>172.5</v>
      </c>
      <c r="G28" s="9" t="n">
        <v>36.6</v>
      </c>
      <c r="H28" s="9" t="n">
        <f>ROUND(F28*G28,2)</f>
        <v>6313.5</v>
      </c>
      <c r="I28" s="10" t="n">
        <f>H28 / VALOR_TOTAL * 100</f>
        <v>1.4410916058348426</v>
      </c>
      <c r="J28" s="10" t="n">
        <f>I28+J27</f>
        <v>75.19862971784026</v>
      </c>
      <c r="K28" s="6" t="inlineStr">
        <f>IF(J28&lt;=80.0,"A",IF(J28&lt;=95.0,"B","C"))</f>
        <is>
          <r>
            <t xml:space="preserve">A</t>
          </r>
        </is>
      </c>
    </row>
    <row r="29" customHeight="1" ht="15">
      <c r="A29" s="6" t="inlineStr">
        <is>
          <r>
            <t xml:space="preserve">94319</t>
          </r>
        </is>
      </c>
      <c r="B29" s="7" t="inlineStr">
        <is>
          <r>
            <t xml:space="preserve">ATERRO MANUAL DE VALAS COM SOLO ARGILO-ARENOSO. AF_08/2023</t>
          </r>
        </is>
      </c>
      <c r="C29" s="6" t="inlineStr">
        <is>
          <r>
            <t xml:space="preserve">SINAPI</t>
          </r>
        </is>
      </c>
      <c r="D29" s="6" t="inlineStr">
        <is>
          <r>
            <t xml:space="preserve">Serviço</t>
          </r>
        </is>
      </c>
      <c r="E29" s="6" t="inlineStr">
        <is>
          <r>
            <t xml:space="preserve">M3</t>
          </r>
        </is>
      </c>
      <c r="F29" s="8" t="n">
        <v>53.86</v>
      </c>
      <c r="G29" s="9" t="n">
        <v>99.27</v>
      </c>
      <c r="H29" s="9" t="n">
        <f>ROUND(F29*G29,2)</f>
        <v>5346.6822</v>
      </c>
      <c r="I29" s="10" t="n">
        <f>H29 / VALOR_TOTAL * 100</f>
        <v>1.2204100479110744</v>
      </c>
      <c r="J29" s="10" t="n">
        <f>I29+J28</f>
        <v>76.41903926358906</v>
      </c>
      <c r="K29" s="6" t="inlineStr">
        <f>IF(J29&lt;=80.0,"A",IF(J29&lt;=95.0,"B","C"))</f>
        <is>
          <r>
            <t xml:space="preserve">A</t>
          </r>
        </is>
      </c>
    </row>
    <row r="30" customHeight="1" ht="20">
      <c r="A30" s="6" t="inlineStr">
        <is>
          <r>
            <t xml:space="preserve">98556</t>
          </r>
        </is>
      </c>
      <c r="B30" s="7" t="inlineStr">
        <is>
          <r>
            <t xml:space="preserve">IMPERMEABILIZAÇÃO DE SUPERFÍCIE COM ARGAMASSA POLIMÉRICA / MEMBRANA ACRÍLICA, 4 DEMÃOS, REFORÇADA COM VÉU DE POLIÉSTER (MAV). AF_09/2023</t>
          </r>
        </is>
      </c>
      <c r="C30" s="6" t="inlineStr">
        <is>
          <r>
            <t xml:space="preserve">SINAPI</t>
          </r>
        </is>
      </c>
      <c r="D30" s="6" t="inlineStr">
        <is>
          <r>
            <t xml:space="preserve">Serviço</t>
          </r>
        </is>
      </c>
      <c r="E30" s="6" t="inlineStr">
        <is>
          <r>
            <t xml:space="preserve">M2</t>
          </r>
        </is>
      </c>
      <c r="F30" s="8" t="n">
        <v>65.26</v>
      </c>
      <c r="G30" s="9" t="n">
        <v>75.19</v>
      </c>
      <c r="H30" s="9" t="n">
        <f>ROUND(F30*G30,2)</f>
        <v>4906.8994</v>
      </c>
      <c r="I30" s="10" t="n">
        <f>H30 / VALOR_TOTAL * 100</f>
        <v>1.120027169718227</v>
      </c>
      <c r="J30" s="10" t="n">
        <f>I30+J29</f>
        <v>77.53906657026064</v>
      </c>
      <c r="K30" s="6" t="inlineStr">
        <f>IF(J30&lt;=80.0,"A",IF(J30&lt;=95.0,"B","C"))</f>
        <is>
          <r>
            <t xml:space="preserve">A</t>
          </r>
        </is>
      </c>
    </row>
    <row r="31" customHeight="1" ht="28">
      <c r="A31" s="6" t="inlineStr">
        <is>
          <r>
            <t xml:space="preserve">COM-022242ORSE-PMSLM</t>
          </r>
        </is>
      </c>
      <c r="B31" s="7" t="inlineStr">
        <is>
          <r>
            <t xml:space="preserve">REVESTIMENTO EM PLACA CERÂMICA ESMALTADADE 10X10 CM, ASSENTADO E REJUNTADO COM ARGAMASSA INDUSTRIALIZA.</t>
          </r>
        </is>
      </c>
      <c r="C31" s="6" t="inlineStr">
        <is>
          <r>
            <t xml:space="preserve">Composições</t>
          </r>
        </is>
      </c>
      <c r="D31" s="6" t="inlineStr">
        <is>
          <r>
            <t xml:space="preserve">Serviço</t>
          </r>
        </is>
      </c>
      <c r="E31" s="6" t="inlineStr">
        <is>
          <r>
            <t xml:space="preserve">M2</t>
          </r>
        </is>
      </c>
      <c r="F31" s="8" t="n">
        <v>39.46</v>
      </c>
      <c r="G31" s="9" t="n">
        <v>121.56</v>
      </c>
      <c r="H31" s="9" t="n">
        <f>ROUND(F31*G31,2)</f>
        <v>4796.7576</v>
      </c>
      <c r="I31" s="10" t="n">
        <f>H31 / VALOR_TOTAL * 100</f>
        <v>1.0948866892507303</v>
      </c>
      <c r="J31" s="10" t="n">
        <f>I31+J30</f>
        <v>78.63395380732476</v>
      </c>
      <c r="K31" s="6" t="inlineStr">
        <f>IF(J31&lt;=80.0,"A",IF(J31&lt;=95.0,"B","C"))</f>
        <is>
          <r>
            <t xml:space="preserve">A</t>
          </r>
        </is>
      </c>
    </row>
    <row r="32" customHeight="1" ht="28">
      <c r="A32" s="6" t="inlineStr">
        <is>
          <r>
            <t xml:space="preserve">87879</t>
          </r>
        </is>
      </c>
      <c r="B32" s="7" t="inlineStr">
        <is>
          <r>
            <t xml:space="preserve">CHAPISCO APLICADO EM ALVENARIAS E ESTRUTURAS DE CONCRETO INTERNAS, COM COLHER DE PEDREIRO. ARGAMASSA TRAÇO 1:3 COM PREPARO EM BETONEIRA 400L. AF_10/2022</t>
          </r>
        </is>
      </c>
      <c r="C32" s="6" t="inlineStr">
        <is>
          <r>
            <t xml:space="preserve">SINAPI</t>
          </r>
        </is>
      </c>
      <c r="D32" s="6" t="inlineStr">
        <is>
          <r>
            <t xml:space="preserve">Serviço</t>
          </r>
        </is>
      </c>
      <c r="E32" s="6" t="inlineStr">
        <is>
          <r>
            <t xml:space="preserve">M2</t>
          </r>
        </is>
      </c>
      <c r="F32" s="8" t="n">
        <v>757.89</v>
      </c>
      <c r="G32" s="9" t="n">
        <v>5.92</v>
      </c>
      <c r="H32" s="9" t="n">
        <f>ROUND(F32*G32,2)</f>
        <v>4486.7088</v>
      </c>
      <c r="I32" s="10" t="n">
        <f>H32 / VALOR_TOTAL * 100</f>
        <v>1.0241163205045252</v>
      </c>
      <c r="J32" s="10" t="n">
        <f>I32+J31</f>
        <v>79.65807040173598</v>
      </c>
      <c r="K32" s="6" t="inlineStr">
        <f>IF(J32&lt;=80.0,"A",IF(J32&lt;=95.0,"B","C"))</f>
        <is>
          <r>
            <t xml:space="preserve">A</t>
          </r>
        </is>
      </c>
    </row>
    <row r="33" customHeight="1" ht="20">
      <c r="A33" s="6" t="inlineStr">
        <is>
          <r>
            <t xml:space="preserve">91871</t>
          </r>
        </is>
      </c>
      <c r="B33" s="7" t="inlineStr">
        <is>
          <r>
            <t xml:space="preserve">ELETRODUTO RÍGIDO ROSCÁVEL, PVC, DN 25 MM (3/4"), PARA CIRCUITOS TERMINAIS, INSTALADO EM PAREDE - FORNECIMENTO E INSTALAÇÃO. AF_03/2023</t>
          </r>
        </is>
      </c>
      <c r="C33" s="6" t="inlineStr">
        <is>
          <r>
            <t xml:space="preserve">SINAPI</t>
          </r>
        </is>
      </c>
      <c r="D33" s="6" t="inlineStr">
        <is>
          <r>
            <t xml:space="preserve">Serviço</t>
          </r>
        </is>
      </c>
      <c r="E33" s="6" t="inlineStr">
        <is>
          <r>
            <t xml:space="preserve">M</t>
          </r>
        </is>
      </c>
      <c r="F33" s="8" t="n">
        <v>205.52</v>
      </c>
      <c r="G33" s="9" t="n">
        <v>18.68</v>
      </c>
      <c r="H33" s="9" t="n">
        <f>ROUND(F33*G33,2)</f>
        <v>3839.1136</v>
      </c>
      <c r="I33" s="10" t="n">
        <f>H33 / VALOR_TOTAL * 100</f>
        <v>0.8762991023689528</v>
      </c>
      <c r="J33" s="10" t="n">
        <f>I33+J32</f>
        <v>80.53436868238485</v>
      </c>
      <c r="K33" s="6" t="inlineStr">
        <f>IF(J33&lt;=80.0,"A",IF(J33&lt;=95.0,"B","C"))</f>
        <is>
          <r>
            <t xml:space="preserve">B</t>
          </r>
        </is>
      </c>
    </row>
    <row r="34" customHeight="1" ht="20">
      <c r="A34" s="6" t="inlineStr">
        <is>
          <r>
            <t xml:space="preserve">91884</t>
          </r>
        </is>
      </c>
      <c r="B34" s="7" t="inlineStr">
        <is>
          <r>
            <t xml:space="preserve">LUVA PARA ELETRODUTO, PVC, ROSCÁVEL, DN 25 MM (3/4"), PARA CIRCUITOS TERMINAIS, INSTALADA EM PAREDE - FORNECIMENTO E INSTALAÇÃO. AF_03/2023</t>
          </r>
        </is>
      </c>
      <c r="C34" s="6" t="inlineStr">
        <is>
          <r>
            <t xml:space="preserve">SINAPI</t>
          </r>
        </is>
      </c>
      <c r="D34" s="6" t="inlineStr">
        <is>
          <r>
            <t xml:space="preserve">Serviço</t>
          </r>
        </is>
      </c>
      <c r="E34" s="6" t="inlineStr">
        <is>
          <r>
            <t xml:space="preserve">UN</t>
          </r>
        </is>
      </c>
      <c r="F34" s="8" t="n">
        <v>239.0</v>
      </c>
      <c r="G34" s="9" t="n">
        <v>15.41</v>
      </c>
      <c r="H34" s="9" t="n">
        <f>ROUND(F34*G34,2)</f>
        <v>3682.99</v>
      </c>
      <c r="I34" s="10" t="n">
        <f>H34 / VALOR_TOTAL * 100</f>
        <v>0.8406630194620522</v>
      </c>
      <c r="J34" s="10" t="n">
        <f>I34+J33</f>
        <v>81.3750317018469</v>
      </c>
      <c r="K34" s="6" t="inlineStr">
        <f>IF(J34&lt;=80.0,"A",IF(J34&lt;=95.0,"B","C"))</f>
        <is>
          <r>
            <t xml:space="preserve">B</t>
          </r>
        </is>
      </c>
    </row>
    <row r="35" customHeight="1" ht="20">
      <c r="A35" s="6" t="inlineStr">
        <is>
          <r>
            <t xml:space="preserve">104611</t>
          </r>
        </is>
      </c>
      <c r="B35" s="7" t="inlineStr">
        <is>
          <r>
            <t xml:space="preserve">REVESTIMENTO CERÂMICO PARA PAREDES INTERNAS COM PLACAS TIPO ESMALTADA DE DIMENSÕES 60X60 CM APLICADAS NA ALTURA INTEIRA DAS PAREDES. AF_02/2023_PE</t>
          </r>
        </is>
      </c>
      <c r="C35" s="6" t="inlineStr">
        <is>
          <r>
            <t xml:space="preserve">SINAPI</t>
          </r>
        </is>
      </c>
      <c r="D35" s="6" t="inlineStr">
        <is>
          <r>
            <t xml:space="preserve">Serviço</t>
          </r>
        </is>
      </c>
      <c r="E35" s="6" t="inlineStr">
        <is>
          <r>
            <t xml:space="preserve">M2</t>
          </r>
        </is>
      </c>
      <c r="F35" s="8" t="n">
        <v>30.54</v>
      </c>
      <c r="G35" s="9" t="n">
        <v>120.11</v>
      </c>
      <c r="H35" s="9" t="n">
        <f>ROUND(F35*G35,2)</f>
        <v>3668.1594</v>
      </c>
      <c r="I35" s="10" t="n">
        <f>H35 / VALOR_TOTAL * 100</f>
        <v>0.8372778522537694</v>
      </c>
      <c r="J35" s="10" t="n">
        <f>I35+J34</f>
        <v>82.21230969105402</v>
      </c>
      <c r="K35" s="6" t="inlineStr">
        <f>IF(J35&lt;=80.0,"A",IF(J35&lt;=95.0,"B","C"))</f>
        <is>
          <r>
            <t xml:space="preserve">B</t>
          </r>
        </is>
      </c>
    </row>
    <row r="36" customHeight="1" ht="20">
      <c r="A36" s="6" t="inlineStr">
        <is>
          <r>
            <t xml:space="preserve">103689</t>
          </r>
        </is>
      </c>
      <c r="B36" s="7" t="inlineStr">
        <is>
          <r>
            <t xml:space="preserve">FORNECIMENTO E INSTALAÇÃO DE PLACA DE OBRA COM CHAPA GALVANIZADA E ESTRUTURA DE MADEIRA. AF_03/2022_PS</t>
          </r>
        </is>
      </c>
      <c r="C36" s="6" t="inlineStr">
        <is>
          <r>
            <t xml:space="preserve">SINAPI</t>
          </r>
        </is>
      </c>
      <c r="D36" s="6" t="inlineStr">
        <is>
          <r>
            <t xml:space="preserve">Serviço</t>
          </r>
        </is>
      </c>
      <c r="E36" s="6" t="inlineStr">
        <is>
          <r>
            <t xml:space="preserve">M2</t>
          </r>
        </is>
      </c>
      <c r="F36" s="8" t="n">
        <v>6.0</v>
      </c>
      <c r="G36" s="9" t="n">
        <v>572.05</v>
      </c>
      <c r="H36" s="9" t="n">
        <f>ROUND(F36*G36,2)</f>
        <v>3432.3</v>
      </c>
      <c r="I36" s="10" t="n">
        <f>H36 / VALOR_TOTAL * 100</f>
        <v>0.7834416280520995</v>
      </c>
      <c r="J36" s="10" t="n">
        <f>I36+J35</f>
        <v>82.99575131910612</v>
      </c>
      <c r="K36" s="6" t="inlineStr">
        <f>IF(J36&lt;=80.0,"A",IF(J36&lt;=95.0,"B","C"))</f>
        <is>
          <r>
            <t xml:space="preserve">B</t>
          </r>
        </is>
      </c>
    </row>
    <row r="37" customHeight="1" ht="28">
      <c r="A37" s="6" t="inlineStr">
        <is>
          <r>
            <t xml:space="preserve">COMP-20337385 - PMSLM</t>
          </r>
        </is>
      </c>
      <c r="B37" s="7" t="inlineStr">
        <is>
          <r>
            <t xml:space="preserve">CAIXA DE INSPEÇÃO 0.60 X 0.60 X 0.60M (ORSE S04883)</t>
          </r>
        </is>
      </c>
      <c r="C37" s="6" t="inlineStr">
        <is>
          <r>
            <t xml:space="preserve">Composições</t>
          </r>
        </is>
      </c>
      <c r="D37" s="6" t="inlineStr">
        <is>
          <r>
            <t xml:space="preserve">Serviço</t>
          </r>
        </is>
      </c>
      <c r="E37" s="6" t="inlineStr">
        <is>
          <r>
            <t xml:space="preserve">UN</t>
          </r>
        </is>
      </c>
      <c r="F37" s="8" t="n">
        <v>3.0</v>
      </c>
      <c r="G37" s="9" t="n">
        <v>989.17</v>
      </c>
      <c r="H37" s="9" t="n">
        <f>ROUND(F37*G37,2)</f>
        <v>2967.51</v>
      </c>
      <c r="I37" s="10" t="n">
        <f>H37 / VALOR_TOTAL * 100</f>
        <v>0.6773507169131153</v>
      </c>
      <c r="J37" s="10" t="n">
        <f>I37+J36</f>
        <v>83.67310203601923</v>
      </c>
      <c r="K37" s="6" t="inlineStr">
        <f>IF(J37&lt;=80.0,"A",IF(J37&lt;=95.0,"B","C"))</f>
        <is>
          <r>
            <t xml:space="preserve">B</t>
          </r>
        </is>
      </c>
    </row>
    <row r="38" customHeight="1" ht="28">
      <c r="A38" s="6" t="inlineStr">
        <is>
          <r>
            <t xml:space="preserve">92415</t>
          </r>
        </is>
      </c>
      <c r="B38" s="7" t="inlineStr">
        <is>
          <r>
            <t xml:space="preserve">MONTAGEM E DESMONTAGEM DE FÔRMA DE PILARES RETANGULARES E ESTRUTURAS SIMILARES, PÉ-DIREITO SIMPLES, EM CHAPA DE MADEIRA COMPENSADA RESINADA, 2 UTILIZAÇÕES. AF_09/2020</t>
          </r>
        </is>
      </c>
      <c r="C38" s="6" t="inlineStr">
        <is>
          <r>
            <t xml:space="preserve">SINAPI</t>
          </r>
        </is>
      </c>
      <c r="D38" s="6" t="inlineStr">
        <is>
          <r>
            <t xml:space="preserve">Serviço</t>
          </r>
        </is>
      </c>
      <c r="E38" s="6" t="inlineStr">
        <is>
          <r>
            <t xml:space="preserve">M2</t>
          </r>
        </is>
      </c>
      <c r="F38" s="8" t="n">
        <v>15.48</v>
      </c>
      <c r="G38" s="9" t="n">
        <v>180.81</v>
      </c>
      <c r="H38" s="9" t="n">
        <f>ROUND(F38*G38,2)</f>
        <v>2798.9388</v>
      </c>
      <c r="I38" s="10" t="n">
        <f>H38 / VALOR_TOTAL * 100</f>
        <v>0.6388733998456398</v>
      </c>
      <c r="J38" s="10" t="n">
        <f>I38+J37</f>
        <v>84.31197570977156</v>
      </c>
      <c r="K38" s="6" t="inlineStr">
        <f>IF(J38&lt;=80.0,"A",IF(J38&lt;=95.0,"B","C"))</f>
        <is>
          <r>
            <t xml:space="preserve">B</t>
          </r>
        </is>
      </c>
    </row>
    <row r="39" customHeight="1" ht="15">
      <c r="A39" s="6" t="inlineStr">
        <is>
          <r>
            <t xml:space="preserve">101979</t>
          </r>
        </is>
      </c>
      <c r="B39" s="7" t="inlineStr">
        <is>
          <r>
            <t xml:space="preserve">CHAPIM (RUFO CAPA) EM AÇO GALVANIZADO, CORTE 33. AF_11/2020</t>
          </r>
        </is>
      </c>
      <c r="C39" s="6" t="inlineStr">
        <is>
          <r>
            <t xml:space="preserve">SINAPI</t>
          </r>
        </is>
      </c>
      <c r="D39" s="6" t="inlineStr">
        <is>
          <r>
            <t xml:space="preserve">Serviço</t>
          </r>
        </is>
      </c>
      <c r="E39" s="6" t="inlineStr">
        <is>
          <r>
            <t xml:space="preserve">M</t>
          </r>
        </is>
      </c>
      <c r="F39" s="8" t="n">
        <v>57.24</v>
      </c>
      <c r="G39" s="9" t="n">
        <v>47.2</v>
      </c>
      <c r="H39" s="9" t="n">
        <f>ROUND(F39*G39,2)</f>
        <v>2701.728</v>
      </c>
      <c r="I39" s="10" t="n">
        <f>H39 / VALOR_TOTAL * 100</f>
        <v>0.6166844922862054</v>
      </c>
      <c r="J39" s="10" t="n">
        <f>I39+J38</f>
        <v>84.92866065856893</v>
      </c>
      <c r="K39" s="6" t="inlineStr">
        <f>IF(J39&lt;=80.0,"A",IF(J39&lt;=95.0,"B","C"))</f>
        <is>
          <r>
            <t xml:space="preserve">B</t>
          </r>
        </is>
      </c>
    </row>
    <row r="40" customHeight="1" ht="15">
      <c r="A40" s="6" t="inlineStr">
        <is>
          <r>
            <t xml:space="preserve">88485</t>
          </r>
        </is>
      </c>
      <c r="B40" s="7" t="inlineStr">
        <is>
          <r>
            <t xml:space="preserve">FUNDO SELADOR ACRÍLICO, APLICAÇÃO MANUAL EM PAREDE, UMA DEMÃO. AF_04/2023</t>
          </r>
        </is>
      </c>
      <c r="C40" s="6" t="inlineStr">
        <is>
          <r>
            <t xml:space="preserve">SINAPI</t>
          </r>
        </is>
      </c>
      <c r="D40" s="6" t="inlineStr">
        <is>
          <r>
            <t xml:space="preserve">Serviço</t>
          </r>
        </is>
      </c>
      <c r="E40" s="6" t="inlineStr">
        <is>
          <r>
            <t xml:space="preserve">M2</t>
          </r>
        </is>
      </c>
      <c r="F40" s="8" t="n">
        <v>447.65</v>
      </c>
      <c r="G40" s="9" t="n">
        <v>5.85</v>
      </c>
      <c r="H40" s="9" t="n">
        <f>ROUND(F40*G40,2)</f>
        <v>2618.7525</v>
      </c>
      <c r="I40" s="10" t="n">
        <f>H40 / VALOR_TOTAL * 100</f>
        <v>0.5977448713881379</v>
      </c>
      <c r="J40" s="10" t="n">
        <f>I40+J39</f>
        <v>85.52640495931811</v>
      </c>
      <c r="K40" s="6" t="inlineStr">
        <f>IF(J40&lt;=80.0,"A",IF(J40&lt;=95.0,"B","C"))</f>
        <is>
          <r>
            <t xml:space="preserve">B</t>
          </r>
        </is>
      </c>
    </row>
    <row r="41" customHeight="1" ht="20">
      <c r="A41" s="6" t="inlineStr">
        <is>
          <r>
            <t xml:space="preserve">91926</t>
          </r>
        </is>
      </c>
      <c r="B41" s="7" t="inlineStr">
        <is>
          <r>
            <t xml:space="preserve">CABO DE COBRE FLEXÍVEL ISOLADO, 2,5 MM², ANTI-CHAMA 450/750 V, PARA CIRCUITOS TERMINAIS - FORNECIMENTO E INSTALAÇÃO. AF_03/2023</t>
          </r>
        </is>
      </c>
      <c r="C41" s="6" t="inlineStr">
        <is>
          <r>
            <t xml:space="preserve">SINAPI</t>
          </r>
        </is>
      </c>
      <c r="D41" s="6" t="inlineStr">
        <is>
          <r>
            <t xml:space="preserve">Serviço</t>
          </r>
        </is>
      </c>
      <c r="E41" s="6" t="inlineStr">
        <is>
          <r>
            <t xml:space="preserve">M</t>
          </r>
        </is>
      </c>
      <c r="F41" s="8" t="n">
        <v>424.17</v>
      </c>
      <c r="G41" s="9" t="n">
        <v>5.7</v>
      </c>
      <c r="H41" s="9" t="n">
        <f>ROUND(F41*G41,2)</f>
        <v>2417.769</v>
      </c>
      <c r="I41" s="10" t="n">
        <f>H41 / VALOR_TOTAL * 100</f>
        <v>0.5518692659773028</v>
      </c>
      <c r="J41" s="10" t="n">
        <f>I41+J40</f>
        <v>86.078274453551</v>
      </c>
      <c r="K41" s="6" t="inlineStr">
        <f>IF(J41&lt;=80.0,"A",IF(J41&lt;=95.0,"B","C"))</f>
        <is>
          <r>
            <t xml:space="preserve">B</t>
          </r>
        </is>
      </c>
    </row>
    <row r="42" customHeight="1" ht="20">
      <c r="A42" s="6" t="inlineStr">
        <is>
          <r>
            <t xml:space="preserve">101909</t>
          </r>
        </is>
      </c>
      <c r="B42" s="7" t="inlineStr">
        <is>
          <r>
            <t xml:space="preserve">EXTINTOR DE INCÊNDIO PORTÁTIL COM CARGA DE PQS DE 6 KG, CLASSE BC - FORNECIMENTO E INSTALAÇÃO. AF_10/2020_PE</t>
          </r>
        </is>
      </c>
      <c r="C42" s="6" t="inlineStr">
        <is>
          <r>
            <t xml:space="preserve">SINAPI</t>
          </r>
        </is>
      </c>
      <c r="D42" s="6" t="inlineStr">
        <is>
          <r>
            <t xml:space="preserve">Serviço</t>
          </r>
        </is>
      </c>
      <c r="E42" s="6" t="inlineStr">
        <is>
          <r>
            <t xml:space="preserve">UN</t>
          </r>
        </is>
      </c>
      <c r="F42" s="8" t="n">
        <v>6.0</v>
      </c>
      <c r="G42" s="9" t="n">
        <v>386.52</v>
      </c>
      <c r="H42" s="9" t="n">
        <f>ROUND(F42*G42,2)</f>
        <v>2319.12</v>
      </c>
      <c r="I42" s="10" t="n">
        <f>H42 / VALOR_TOTAL * 100</f>
        <v>0.5293520812423695</v>
      </c>
      <c r="J42" s="10" t="n">
        <f>I42+J41</f>
        <v>86.60762653479337</v>
      </c>
      <c r="K42" s="6" t="inlineStr">
        <f>IF(J42&lt;=80.0,"A",IF(J42&lt;=95.0,"B","C"))</f>
        <is>
          <r>
            <t xml:space="preserve">B</t>
          </r>
        </is>
      </c>
    </row>
    <row r="43" customHeight="1" ht="20">
      <c r="A43" s="6" t="inlineStr">
        <is>
          <r>
            <t xml:space="preserve">97650</t>
          </r>
        </is>
      </c>
      <c r="B43" s="7" t="inlineStr">
        <is>
          <r>
            <t xml:space="preserve">REMOÇÃO DE TRAMA DE MADEIRA PARA COBERTURA, DE FORMA MANUAL, SEM REAPROVEITAMENTO. AF_09/2023</t>
          </r>
        </is>
      </c>
      <c r="C43" s="6" t="inlineStr">
        <is>
          <r>
            <t xml:space="preserve">SINAPI</t>
          </r>
        </is>
      </c>
      <c r="D43" s="6" t="inlineStr">
        <is>
          <r>
            <t xml:space="preserve">Serviço</t>
          </r>
        </is>
      </c>
      <c r="E43" s="6" t="inlineStr">
        <is>
          <r>
            <t xml:space="preserve">M2</t>
          </r>
        </is>
      </c>
      <c r="F43" s="8" t="n">
        <v>212.35</v>
      </c>
      <c r="G43" s="9" t="n">
        <v>10.43</v>
      </c>
      <c r="H43" s="9" t="n">
        <f>ROUND(F43*G43,2)</f>
        <v>2214.8105</v>
      </c>
      <c r="I43" s="10" t="n">
        <f>H43 / VALOR_TOTAL * 100</f>
        <v>0.5055428557954971</v>
      </c>
      <c r="J43" s="10" t="n">
        <f>I43+J42</f>
        <v>87.11316927646108</v>
      </c>
      <c r="K43" s="6" t="inlineStr">
        <f>IF(J43&lt;=80.0,"A",IF(J43&lt;=95.0,"B","C"))</f>
        <is>
          <r>
            <t xml:space="preserve">B</t>
          </r>
        </is>
      </c>
    </row>
    <row r="44" customHeight="1" ht="20">
      <c r="A44" s="6" t="inlineStr">
        <is>
          <r>
            <t xml:space="preserve">94451</t>
          </r>
        </is>
      </c>
      <c r="B44" s="7" t="inlineStr">
        <is>
          <r>
            <t xml:space="preserve">CUMEEIRA PARA TELHA DE FIBROCIMENTO ESTRUTURAL E = 6 MM, INCLUSO ACESSÓRIOS DE FIXAÇÃO E IÇAMENTO. AF_07/2019</t>
          </r>
        </is>
      </c>
      <c r="C44" s="6" t="inlineStr">
        <is>
          <r>
            <t xml:space="preserve">SINAPI</t>
          </r>
        </is>
      </c>
      <c r="D44" s="6" t="inlineStr">
        <is>
          <r>
            <t xml:space="preserve">Serviço</t>
          </r>
        </is>
      </c>
      <c r="E44" s="6" t="inlineStr">
        <is>
          <r>
            <t xml:space="preserve">M</t>
          </r>
        </is>
      </c>
      <c r="F44" s="8" t="n">
        <v>16.4</v>
      </c>
      <c r="G44" s="9" t="n">
        <v>126.66</v>
      </c>
      <c r="H44" s="9" t="n">
        <f>ROUND(F44*G44,2)</f>
        <v>2077.224</v>
      </c>
      <c r="I44" s="10" t="n">
        <f>H44 / VALOR_TOTAL * 100</f>
        <v>0.47413796940503294</v>
      </c>
      <c r="J44" s="10" t="n">
        <f>I44+J43</f>
        <v>87.5873063328438</v>
      </c>
      <c r="K44" s="6" t="inlineStr">
        <f>IF(J44&lt;=80.0,"A",IF(J44&lt;=95.0,"B","C"))</f>
        <is>
          <r>
            <t xml:space="preserve">B</t>
          </r>
        </is>
      </c>
    </row>
    <row r="45" customHeight="1" ht="20">
      <c r="A45" s="6" t="inlineStr">
        <is>
          <r>
            <t xml:space="preserve">15.02.03U</t>
          </r>
        </is>
      </c>
      <c r="B45" s="7" t="inlineStr">
        <is>
          <r>
            <t xml:space="preserve">ESQUADRIA DE ALUMINIO ANODIZADO PARA JANELAS TIPO CAIXILHOS DE CORRER, COM BANDEIRA BASCULANTES, VIDROS, INCLUSIVE FORNECIDO E ASSENTAMENTO.</t>
          </r>
        </is>
      </c>
      <c r="C45" s="6" t="inlineStr">
        <is>
          <r>
            <t xml:space="preserve">COMPESA</t>
          </r>
        </is>
      </c>
      <c r="D45" s="6" t="inlineStr">
        <is>
          <r>
            <t xml:space="preserve">Serviço</t>
          </r>
        </is>
      </c>
      <c r="E45" s="6" t="inlineStr">
        <is>
          <r>
            <t xml:space="preserve">M2</t>
          </r>
        </is>
      </c>
      <c r="F45" s="8" t="n">
        <v>5.6</v>
      </c>
      <c r="G45" s="9" t="n">
        <v>336.21</v>
      </c>
      <c r="H45" s="9" t="n">
        <f>ROUND(F45*G45,2)</f>
        <v>1882.776</v>
      </c>
      <c r="I45" s="10" t="n">
        <f>H45 / VALOR_TOTAL * 100</f>
        <v>0.4297541283388456</v>
      </c>
      <c r="J45" s="10" t="n">
        <f>I45+J44</f>
        <v>88.01706137420496</v>
      </c>
      <c r="K45" s="6" t="inlineStr">
        <f>IF(J45&lt;=80.0,"A",IF(J45&lt;=95.0,"B","C"))</f>
        <is>
          <r>
            <t xml:space="preserve">B</t>
          </r>
        </is>
      </c>
    </row>
    <row r="46" customHeight="1" ht="28">
      <c r="A46" s="6" t="inlineStr">
        <is>
          <r>
            <t xml:space="preserve">CP-93143-PMSLM</t>
          </r>
        </is>
      </c>
      <c r="B46" s="7" t="inlineStr">
        <is>
          <r>
            <t xml:space="preserve">PONTO DE TOMADA RESIDENCIAL INCLUINDO TOMADA 20A/250V, CAIXA ELÉTRICA, ELETRODUTO, CABO, RASGO, QUEBRA E CHUMBAMENTO. AF_01/2016 (FONTE: SINAPI - PE - 2022/10 - 93143)</t>
          </r>
        </is>
      </c>
      <c r="C46" s="6" t="inlineStr">
        <is>
          <r>
            <t xml:space="preserve">Composições</t>
          </r>
        </is>
      </c>
      <c r="D46" s="6" t="inlineStr">
        <is>
          <r>
            <t xml:space="preserve">Serviço</t>
          </r>
        </is>
      </c>
      <c r="E46" s="6" t="inlineStr">
        <is>
          <r>
            <t xml:space="preserve">UN</t>
          </r>
        </is>
      </c>
      <c r="F46" s="8" t="n">
        <v>7.0</v>
      </c>
      <c r="G46" s="9" t="n">
        <v>268.57</v>
      </c>
      <c r="H46" s="9" t="n">
        <f>ROUND(F46*G46,2)</f>
        <v>1879.99</v>
      </c>
      <c r="I46" s="10" t="n">
        <f>H46 / VALOR_TOTAL * 100</f>
        <v>0.4291182082923015</v>
      </c>
      <c r="J46" s="10" t="n">
        <f>I46+J45</f>
        <v>88.44617958249727</v>
      </c>
      <c r="K46" s="6" t="inlineStr">
        <f>IF(J46&lt;=80.0,"A",IF(J46&lt;=95.0,"B","C"))</f>
        <is>
          <r>
            <t xml:space="preserve">B</t>
          </r>
        </is>
      </c>
    </row>
    <row r="47" customHeight="1" ht="20">
      <c r="A47" s="6" t="inlineStr">
        <is>
          <r>
            <t xml:space="preserve">102113</t>
          </r>
        </is>
      </c>
      <c r="B47" s="7" t="inlineStr">
        <is>
          <r>
            <t xml:space="preserve">BOMBA CENTRÍFUGA, TRIFÁSICA, 1,0 CV OU 0,99 HP, HM 14 A 40 M, Q 0,6 A 8,4 M3/H - FORNECIMENTO E INSTALAÇÃO. AF_11/2025_PS</t>
          </r>
        </is>
      </c>
      <c r="C47" s="6" t="inlineStr">
        <is>
          <r>
            <t xml:space="preserve">SINAPI</t>
          </r>
        </is>
      </c>
      <c r="D47" s="6" t="inlineStr">
        <is>
          <r>
            <t xml:space="preserve">Serviço</t>
          </r>
        </is>
      </c>
      <c r="E47" s="6" t="inlineStr">
        <is>
          <r>
            <t xml:space="preserve">UN</t>
          </r>
        </is>
      </c>
      <c r="F47" s="8" t="n">
        <v>1.0</v>
      </c>
      <c r="G47" s="9" t="n">
        <v>1601.15</v>
      </c>
      <c r="H47" s="9" t="n">
        <f>ROUND(F47*G47,2)</f>
        <v>1601.15</v>
      </c>
      <c r="I47" s="10" t="n">
        <f>H47 / VALOR_TOTAL * 100</f>
        <v>0.36547142229863916</v>
      </c>
      <c r="J47" s="10" t="n">
        <f>I47+J46</f>
        <v>88.81165100479589</v>
      </c>
      <c r="K47" s="6" t="inlineStr">
        <f>IF(J47&lt;=80.0,"A",IF(J47&lt;=95.0,"B","C"))</f>
        <is>
          <r>
            <t xml:space="preserve">B</t>
          </r>
        </is>
      </c>
    </row>
    <row r="48" customHeight="1" ht="20">
      <c r="A48" s="6" t="inlineStr">
        <is>
          <r>
            <t xml:space="preserve">CP-9537-PMSLM</t>
          </r>
        </is>
      </c>
      <c r="B48" s="7" t="inlineStr">
        <is>
          <r>
            <t xml:space="preserve">LIMPEZA FINAL DA OBRA (FONTE: SINAPI - PE - 9537)</t>
          </r>
        </is>
      </c>
      <c r="C48" s="6" t="inlineStr">
        <is>
          <r>
            <t xml:space="preserve">Composições</t>
          </r>
        </is>
      </c>
      <c r="D48" s="6" t="inlineStr">
        <is>
          <r>
            <t xml:space="preserve">Serviço</t>
          </r>
        </is>
      </c>
      <c r="E48" s="6" t="inlineStr">
        <is>
          <r>
            <t xml:space="preserve">M2</t>
          </r>
        </is>
      </c>
      <c r="F48" s="8" t="n">
        <v>270.27</v>
      </c>
      <c r="G48" s="9" t="n">
        <v>5.76</v>
      </c>
      <c r="H48" s="9" t="n">
        <f>ROUND(F48*G48,2)</f>
        <v>1556.7552</v>
      </c>
      <c r="I48" s="10" t="n">
        <f>H48 / VALOR_TOTAL * 100</f>
        <v>0.3553380614650735</v>
      </c>
      <c r="J48" s="10" t="n">
        <f>I48+J47</f>
        <v>89.16699016188775</v>
      </c>
      <c r="K48" s="6" t="inlineStr">
        <f>IF(J48&lt;=80.0,"A",IF(J48&lt;=95.0,"B","C"))</f>
        <is>
          <r>
            <t xml:space="preserve">B</t>
          </r>
        </is>
      </c>
    </row>
    <row r="49" customHeight="1" ht="20">
      <c r="A49" s="6" t="inlineStr">
        <is>
          <r>
            <t xml:space="preserve">CP-S00005-PMSLM</t>
          </r>
        </is>
      </c>
      <c r="B49" s="7" t="inlineStr">
        <is>
          <r>
            <t xml:space="preserve">PLACA DE INAUGURAÇÃO DE OBRA METÁLICA *40X 60*CM (FONTE: ORSE - SE - 2021/06 - S00005)</t>
          </r>
        </is>
      </c>
      <c r="C49" s="6" t="inlineStr">
        <is>
          <r>
            <t xml:space="preserve">Composições</t>
          </r>
        </is>
      </c>
      <c r="D49" s="6" t="inlineStr">
        <is>
          <r>
            <t xml:space="preserve">Serviço</t>
          </r>
        </is>
      </c>
      <c r="E49" s="6" t="inlineStr">
        <is>
          <r>
            <t xml:space="preserve">UN</t>
          </r>
        </is>
      </c>
      <c r="F49" s="8" t="n">
        <v>1.0</v>
      </c>
      <c r="G49" s="9" t="n">
        <v>1515.44</v>
      </c>
      <c r="H49" s="9" t="n">
        <f>ROUND(F49*G49,2)</f>
        <v>1515.44</v>
      </c>
      <c r="I49" s="10" t="n">
        <f>H49 / VALOR_TOTAL * 100</f>
        <v>0.3459076365164099</v>
      </c>
      <c r="J49" s="10" t="n">
        <f>I49+J48</f>
        <v>89.51289779840417</v>
      </c>
      <c r="K49" s="6" t="inlineStr">
        <f>IF(J49&lt;=80.0,"A",IF(J49&lt;=95.0,"B","C"))</f>
        <is>
          <r>
            <t xml:space="preserve">B</t>
          </r>
        </is>
      </c>
    </row>
    <row r="50" customHeight="1" ht="15">
      <c r="A50" s="6" t="inlineStr">
        <is>
          <r>
            <t xml:space="preserve">98695</t>
          </r>
        </is>
      </c>
      <c r="B50" s="7" t="inlineStr">
        <is>
          <r>
            <t xml:space="preserve">SOLEIRA EM MÁRMORE, LARGURA 15 CM, ESPESSURA 2,0 CM. AF_09/2020</t>
          </r>
        </is>
      </c>
      <c r="C50" s="6" t="inlineStr">
        <is>
          <r>
            <t xml:space="preserve">SINAPI</t>
          </r>
        </is>
      </c>
      <c r="D50" s="6" t="inlineStr">
        <is>
          <r>
            <t xml:space="preserve">Serviço</t>
          </r>
        </is>
      </c>
      <c r="E50" s="6" t="inlineStr">
        <is>
          <r>
            <t xml:space="preserve">M</t>
          </r>
        </is>
      </c>
      <c r="F50" s="8" t="n">
        <v>9.8</v>
      </c>
      <c r="G50" s="9" t="n">
        <v>154.23</v>
      </c>
      <c r="H50" s="9" t="n">
        <f>ROUND(F50*G50,2)</f>
        <v>1511.454</v>
      </c>
      <c r="I50" s="10" t="n">
        <f>H50 / VALOR_TOTAL * 100</f>
        <v>0.3449978097735798</v>
      </c>
      <c r="J50" s="10" t="n">
        <f>I50+J49</f>
        <v>89.85789469515542</v>
      </c>
      <c r="K50" s="6" t="inlineStr">
        <f>IF(J50&lt;=80.0,"A",IF(J50&lt;=95.0,"B","C"))</f>
        <is>
          <r>
            <t xml:space="preserve">B</t>
          </r>
        </is>
      </c>
    </row>
    <row r="51" customHeight="1" ht="20">
      <c r="A51" s="6" t="inlineStr">
        <is>
          <r>
            <t xml:space="preserve">89403</t>
          </r>
        </is>
      </c>
      <c r="B51" s="7" t="inlineStr">
        <is>
          <r>
            <t xml:space="preserve">TUBO, PVC, SOLDÁVEL, DE 32MM, INSTALADO EM RAMAL DE DISTRIBUIÇÃO DE ÁGUA - FORNECIMENTO E INSTALAÇÃO. AF_06/2022</t>
          </r>
        </is>
      </c>
      <c r="C51" s="6" t="inlineStr">
        <is>
          <r>
            <t xml:space="preserve">SINAPI</t>
          </r>
        </is>
      </c>
      <c r="D51" s="6" t="inlineStr">
        <is>
          <r>
            <t xml:space="preserve">Serviço</t>
          </r>
        </is>
      </c>
      <c r="E51" s="6" t="inlineStr">
        <is>
          <r>
            <t xml:space="preserve">M</t>
          </r>
        </is>
      </c>
      <c r="F51" s="8" t="n">
        <v>59.1</v>
      </c>
      <c r="G51" s="9" t="n">
        <v>23.5</v>
      </c>
      <c r="H51" s="9" t="n">
        <f>ROUND(F51*G51,2)</f>
        <v>1388.85</v>
      </c>
      <c r="I51" s="10" t="n">
        <f>H51 / VALOR_TOTAL * 100</f>
        <v>0.31701276261403677</v>
      </c>
      <c r="J51" s="10" t="n">
        <f>I51+J50</f>
        <v>90.17490745776946</v>
      </c>
      <c r="K51" s="6" t="inlineStr">
        <f>IF(J51&lt;=80.0,"A",IF(J51&lt;=95.0,"B","C"))</f>
        <is>
          <r>
            <t xml:space="preserve">B</t>
          </r>
        </is>
      </c>
    </row>
    <row r="52" customHeight="1" ht="20">
      <c r="A52" s="6" t="inlineStr">
        <is>
          <r>
            <t xml:space="preserve">91928</t>
          </r>
        </is>
      </c>
      <c r="B52" s="7" t="inlineStr">
        <is>
          <r>
            <t xml:space="preserve">CABO DE COBRE FLEXÍVEL ISOLADO, 4 MM², ANTI-CHAMA 450/750 V, PARA CIRCUITOS TERMINAIS - FORNECIMENTO E INSTALAÇÃO. AF_03/2023</t>
          </r>
        </is>
      </c>
      <c r="C52" s="6" t="inlineStr">
        <is>
          <r>
            <t xml:space="preserve">SINAPI</t>
          </r>
        </is>
      </c>
      <c r="D52" s="6" t="inlineStr">
        <is>
          <r>
            <t xml:space="preserve">Serviço</t>
          </r>
        </is>
      </c>
      <c r="E52" s="6" t="inlineStr">
        <is>
          <r>
            <t xml:space="preserve">M</t>
          </r>
        </is>
      </c>
      <c r="F52" s="8" t="n">
        <v>157.6</v>
      </c>
      <c r="G52" s="9" t="n">
        <v>8.78</v>
      </c>
      <c r="H52" s="9" t="n">
        <f>ROUND(F52*G52,2)</f>
        <v>1383.728</v>
      </c>
      <c r="I52" s="10" t="n">
        <f>H52 / VALOR_TOTAL * 100</f>
        <v>0.31584363753205597</v>
      </c>
      <c r="J52" s="10" t="n">
        <f>I52+J51</f>
        <v>90.49075155181268</v>
      </c>
      <c r="K52" s="6" t="inlineStr">
        <f>IF(J52&lt;=80.0,"A",IF(J52&lt;=95.0,"B","C"))</f>
        <is>
          <r>
            <t xml:space="preserve">B</t>
          </r>
        </is>
      </c>
    </row>
    <row r="53" customHeight="1" ht="36">
      <c r="A53" s="6" t="inlineStr">
        <is>
          <r>
            <t xml:space="preserve">C.P. 300 PMC</t>
          </r>
        </is>
      </c>
      <c r="B53" s="7" t="inlineStr">
        <is>
          <r>
            <t xml:space="preserve">KIT DE PORTA DE MADEIRA PARA PINTURA, SEMI-OCA (LEVE OU MÉDIA), PADRÃO MÉDIO, 100X210CM, ESPESSURA DE 3,5CM, ITENS INCLUSOS: DOBRADIÇAS, MONTAGEM E INSTALAÇÃO DO BATENTE, FECHADURA COM EXECUÇÃO DO FURO - FORNECIMENTO E INSTALAÇÃO. AF_12/2019 [REF.: SINAPI - 90844 E ORSE - 7766]</t>
          </r>
        </is>
      </c>
      <c r="C53" s="6" t="inlineStr">
        <is>
          <r>
            <t xml:space="preserve">Composições</t>
          </r>
        </is>
      </c>
      <c r="D53" s="6" t="inlineStr">
        <is>
          <r>
            <t xml:space="preserve">Serviço</t>
          </r>
        </is>
      </c>
      <c r="E53" s="6" t="inlineStr">
        <is>
          <r>
            <t xml:space="preserve">UN</t>
          </r>
        </is>
      </c>
      <c r="F53" s="8" t="n">
        <v>1.0</v>
      </c>
      <c r="G53" s="9" t="n">
        <v>1349.41</v>
      </c>
      <c r="H53" s="9" t="n">
        <f>ROUND(F53*G53,2)</f>
        <v>1349.41</v>
      </c>
      <c r="I53" s="10" t="n">
        <f>H53 / VALOR_TOTAL * 100</f>
        <v>0.3080103625294361</v>
      </c>
      <c r="J53" s="10" t="n">
        <f>I53+J52</f>
        <v>90.79876191434211</v>
      </c>
      <c r="K53" s="6" t="inlineStr">
        <f>IF(J53&lt;=80.0,"A",IF(J53&lt;=95.0,"B","C"))</f>
        <is>
          <r>
            <t xml:space="preserve">B</t>
          </r>
        </is>
      </c>
    </row>
    <row r="54" customHeight="1" ht="20">
      <c r="A54" s="6" t="inlineStr">
        <is>
          <r>
            <t xml:space="preserve">86931</t>
          </r>
        </is>
      </c>
      <c r="B54" s="7" t="inlineStr">
        <is>
          <r>
            <t xml:space="preserve">VASO SANITÁRIO SIFONADO COM CAIXA ACOPLADA LOUÇA BRANCA, INCLUSO ENGATE FLEXÍVEL EM PLÁSTICO BRANCO, 1/2 X 40CM - FORNECIMENTO E INSTALAÇÃO. AF_01/2020</t>
          </r>
        </is>
      </c>
      <c r="C54" s="6" t="inlineStr">
        <is>
          <r>
            <t xml:space="preserve">SINAPI</t>
          </r>
        </is>
      </c>
      <c r="D54" s="6" t="inlineStr">
        <is>
          <r>
            <t xml:space="preserve">Serviço</t>
          </r>
        </is>
      </c>
      <c r="E54" s="6" t="inlineStr">
        <is>
          <r>
            <t xml:space="preserve">UN</t>
          </r>
        </is>
      </c>
      <c r="F54" s="8" t="n">
        <v>2.0</v>
      </c>
      <c r="G54" s="9" t="n">
        <v>637.47</v>
      </c>
      <c r="H54" s="9" t="n">
        <f>ROUND(F54*G54,2)</f>
        <v>1274.94</v>
      </c>
      <c r="I54" s="10" t="n">
        <f>H54 / VALOR_TOTAL * 100</f>
        <v>0.291012169469086</v>
      </c>
      <c r="J54" s="10" t="n">
        <f>I54+J53</f>
        <v>91.08977408381121</v>
      </c>
      <c r="K54" s="6" t="inlineStr">
        <f>IF(J54&lt;=80.0,"A",IF(J54&lt;=95.0,"B","C"))</f>
        <is>
          <r>
            <t xml:space="preserve">B</t>
          </r>
        </is>
      </c>
    </row>
    <row r="55" customHeight="1" ht="20">
      <c r="A55" s="6" t="inlineStr">
        <is>
          <r>
            <t xml:space="preserve">91924</t>
          </r>
        </is>
      </c>
      <c r="B55" s="7" t="inlineStr">
        <is>
          <r>
            <t xml:space="preserve">CABO DE COBRE FLEXÍVEL ISOLADO, 1,5 MM², ANTI-CHAMA 450/750 V, PARA CIRCUITOS TERMINAIS - FORNECIMENTO E INSTALAÇÃO. AF_03/2023</t>
          </r>
        </is>
      </c>
      <c r="C55" s="6" t="inlineStr">
        <is>
          <r>
            <t xml:space="preserve">SINAPI</t>
          </r>
        </is>
      </c>
      <c r="D55" s="6" t="inlineStr">
        <is>
          <r>
            <t xml:space="preserve">Serviço</t>
          </r>
        </is>
      </c>
      <c r="E55" s="6" t="inlineStr">
        <is>
          <r>
            <t xml:space="preserve">M</t>
          </r>
        </is>
      </c>
      <c r="F55" s="8" t="n">
        <v>324.19</v>
      </c>
      <c r="G55" s="9" t="n">
        <v>3.93</v>
      </c>
      <c r="H55" s="9" t="n">
        <f>ROUND(F55*G55,2)</f>
        <v>1274.0667</v>
      </c>
      <c r="I55" s="10" t="n">
        <f>H55 / VALOR_TOTAL * 100</f>
        <v>0.2908128338708638</v>
      </c>
      <c r="J55" s="10" t="n">
        <f>I55+J54</f>
        <v>91.38058767092548</v>
      </c>
      <c r="K55" s="6" t="inlineStr">
        <f>IF(J55&lt;=80.0,"A",IF(J55&lt;=95.0,"B","C"))</f>
        <is>
          <r>
            <t xml:space="preserve">B</t>
          </r>
        </is>
      </c>
    </row>
    <row r="56" customHeight="1" ht="20">
      <c r="A56" s="6" t="inlineStr">
        <is>
          <r>
            <t xml:space="preserve">89714</t>
          </r>
        </is>
      </c>
      <c r="B56" s="7" t="inlineStr">
        <is>
          <r>
            <t xml:space="preserve">TUBO PVC, SERIE NORMAL, ESGOTO PREDIAL, DN 100 MM, FORNECIDO E INSTALADO EM RAMAL DE DESCARGA OU RAMAL DE ESGOTO SANITÁRIO. AF_08/2022</t>
          </r>
        </is>
      </c>
      <c r="C56" s="6" t="inlineStr">
        <is>
          <r>
            <t xml:space="preserve">SINAPI</t>
          </r>
        </is>
      </c>
      <c r="D56" s="6" t="inlineStr">
        <is>
          <r>
            <t xml:space="preserve">Serviço</t>
          </r>
        </is>
      </c>
      <c r="E56" s="6" t="inlineStr">
        <is>
          <r>
            <t xml:space="preserve">M</t>
          </r>
        </is>
      </c>
      <c r="F56" s="8" t="n">
        <v>28.04</v>
      </c>
      <c r="G56" s="9" t="n">
        <v>45.15</v>
      </c>
      <c r="H56" s="9" t="n">
        <f>ROUND(F56*G56,2)</f>
        <v>1266.006</v>
      </c>
      <c r="I56" s="10" t="n">
        <f>H56 / VALOR_TOTAL * 100</f>
        <v>0.2889729341152365</v>
      </c>
      <c r="J56" s="10" t="n">
        <f>I56+J55</f>
        <v>91.66956151806303</v>
      </c>
      <c r="K56" s="6" t="inlineStr">
        <f>IF(J56&lt;=80.0,"A",IF(J56&lt;=95.0,"B","C"))</f>
        <is>
          <r>
            <t xml:space="preserve">B</t>
          </r>
        </is>
      </c>
    </row>
    <row r="57" customHeight="1" ht="20">
      <c r="A57" s="6" t="inlineStr">
        <is>
          <r>
            <t xml:space="preserve">CP-S12242-PMSLM</t>
          </r>
        </is>
      </c>
      <c r="B57" s="7" t="inlineStr">
        <is>
          <r>
            <t xml:space="preserve">QUADRO DE DISTRIBUIÇÃO DE SOBREPOR, EM RESINA TERMOPLÁTICA, PARA ATÉ 36 DISJUNTORES, COM BARRAMENT0, PADÃO DIN, EXCLUSIVE DISJUNTORES.</t>
          </r>
        </is>
      </c>
      <c r="C57" s="6" t="inlineStr">
        <is>
          <r>
            <t xml:space="preserve">Composições</t>
          </r>
        </is>
      </c>
      <c r="D57" s="6" t="inlineStr">
        <is>
          <r>
            <t xml:space="preserve">Serviço</t>
          </r>
        </is>
      </c>
      <c r="E57" s="6" t="inlineStr">
        <is>
          <r>
            <t xml:space="preserve">UND</t>
          </r>
        </is>
      </c>
      <c r="F57" s="8" t="n">
        <v>1.0</v>
      </c>
      <c r="G57" s="9" t="n">
        <v>1226.98</v>
      </c>
      <c r="H57" s="9" t="n">
        <f>ROUND(F57*G57,2)</f>
        <v>1226.98</v>
      </c>
      <c r="I57" s="10" t="n">
        <f>H57 / VALOR_TOTAL * 100</f>
        <v>0.2800650318408545</v>
      </c>
      <c r="J57" s="10" t="n">
        <f>I57+J56</f>
        <v>91.9496265499039</v>
      </c>
      <c r="K57" s="6" t="inlineStr">
        <f>IF(J57&lt;=80.0,"A",IF(J57&lt;=95.0,"B","C"))</f>
        <is>
          <r>
            <t xml:space="preserve">B</t>
          </r>
        </is>
      </c>
    </row>
    <row r="58" customHeight="1" ht="20">
      <c r="A58" s="6" t="inlineStr">
        <is>
          <r>
            <t xml:space="preserve">96535</t>
          </r>
        </is>
      </c>
      <c r="B58" s="7" t="inlineStr">
        <is>
          <r>
            <t xml:space="preserve">FABRICAÇÃO, MONTAGEM E DESMONTAGEM DE FÔRMA PARA SAPATA, EM MADEIRA SERRADA, E=25 MM, 4 UTILIZAÇÕES. AF_01/2024</t>
          </r>
        </is>
      </c>
      <c r="C58" s="6" t="inlineStr">
        <is>
          <r>
            <t xml:space="preserve">SINAPI</t>
          </r>
        </is>
      </c>
      <c r="D58" s="6" t="inlineStr">
        <is>
          <r>
            <t xml:space="preserve">Serviço</t>
          </r>
        </is>
      </c>
      <c r="E58" s="6" t="inlineStr">
        <is>
          <r>
            <t xml:space="preserve">M2</t>
          </r>
        </is>
      </c>
      <c r="F58" s="8" t="n">
        <v>6.96</v>
      </c>
      <c r="G58" s="9" t="n">
        <v>175.79</v>
      </c>
      <c r="H58" s="9" t="n">
        <f>ROUND(F58*G58,2)</f>
        <v>1223.4984</v>
      </c>
      <c r="I58" s="10" t="n">
        <f>H58 / VALOR_TOTAL * 100</f>
        <v>0.2792703372126967</v>
      </c>
      <c r="J58" s="10" t="n">
        <f>I58+J57</f>
        <v>92.22889725232551</v>
      </c>
      <c r="K58" s="6" t="inlineStr">
        <f>IF(J58&lt;=80.0,"A",IF(J58&lt;=95.0,"B","C"))</f>
        <is>
          <r>
            <t xml:space="preserve">B</t>
          </r>
        </is>
      </c>
    </row>
    <row r="59" customHeight="1" ht="20">
      <c r="A59" s="6" t="inlineStr">
        <is>
          <r>
            <t xml:space="preserve">91992</t>
          </r>
        </is>
      </c>
      <c r="B59" s="7" t="inlineStr">
        <is>
          <r>
            <t xml:space="preserve">TOMADA ALTA DE EMBUTIR (1 MÓDULO), 2P+T 10 A, INCLUINDO SUPORTE E PLACA - FORNECIMENTO E INSTALAÇÃO. AF_03/2023</t>
          </r>
        </is>
      </c>
      <c r="C59" s="6" t="inlineStr">
        <is>
          <r>
            <t xml:space="preserve">SINAPI</t>
          </r>
        </is>
      </c>
      <c r="D59" s="6" t="inlineStr">
        <is>
          <r>
            <t xml:space="preserve">Serviço</t>
          </r>
        </is>
      </c>
      <c r="E59" s="6" t="inlineStr">
        <is>
          <r>
            <t xml:space="preserve">UN</t>
          </r>
        </is>
      </c>
      <c r="F59" s="8" t="n">
        <v>20.0</v>
      </c>
      <c r="G59" s="9" t="n">
        <v>56.85</v>
      </c>
      <c r="H59" s="9" t="n">
        <f>ROUND(F59*G59,2)</f>
        <v>1137.0</v>
      </c>
      <c r="I59" s="10" t="n">
        <f>H59 / VALOR_TOTAL * 100</f>
        <v>0.25952659473100753</v>
      </c>
      <c r="J59" s="10" t="n">
        <f>I59+J58</f>
        <v>92.48842384705652</v>
      </c>
      <c r="K59" s="6" t="inlineStr">
        <f>IF(J59&lt;=80.0,"A",IF(J59&lt;=95.0,"B","C"))</f>
        <is>
          <r>
            <t xml:space="preserve">B</t>
          </r>
        </is>
      </c>
    </row>
    <row r="60" customHeight="1" ht="15">
      <c r="A60" s="6" t="inlineStr">
        <is>
          <r>
            <t xml:space="preserve">102197</t>
          </r>
        </is>
      </c>
      <c r="B60" s="7" t="inlineStr">
        <is>
          <r>
            <t xml:space="preserve">PINTURA FUNDO NIVELADOR ALQUÍDICO BRANCO EM MADEIRA. AF_01/2021</t>
          </r>
        </is>
      </c>
      <c r="C60" s="6" t="inlineStr">
        <is>
          <r>
            <t xml:space="preserve">SINAPI</t>
          </r>
        </is>
      </c>
      <c r="D60" s="6" t="inlineStr">
        <is>
          <r>
            <t xml:space="preserve">Serviço</t>
          </r>
        </is>
      </c>
      <c r="E60" s="6" t="inlineStr">
        <is>
          <r>
            <t xml:space="preserve">M2</t>
          </r>
        </is>
      </c>
      <c r="F60" s="8" t="n">
        <v>41.16</v>
      </c>
      <c r="G60" s="9" t="n">
        <v>26.67</v>
      </c>
      <c r="H60" s="9" t="n">
        <f>ROUND(F60*G60,2)</f>
        <v>1097.7372</v>
      </c>
      <c r="I60" s="10" t="n">
        <f>H60 / VALOR_TOTAL * 100</f>
        <v>0.2505646415352251</v>
      </c>
      <c r="J60" s="10" t="n">
        <f>I60+J59</f>
        <v>92.73898912770737</v>
      </c>
      <c r="K60" s="6" t="inlineStr">
        <f>IF(J60&lt;=80.0,"A",IF(J60&lt;=95.0,"B","C"))</f>
        <is>
          <r>
            <t xml:space="preserve">B</t>
          </r>
        </is>
      </c>
    </row>
    <row r="61" customHeight="1" ht="20">
      <c r="A61" s="6" t="inlineStr">
        <is>
          <r>
            <t xml:space="preserve">92456</t>
          </r>
        </is>
      </c>
      <c r="B61" s="7" t="inlineStr">
        <is>
          <r>
            <t xml:space="preserve">MONTAGEM E DESMONTAGEM DE FÔRMA DE VIGA, ESCORAMENTO METÁLICO, PÉ-DIREITO SIMPLES, EM CHAPA DE MADEIRA RESINADA, 4 UTILIZAÇÕES. AF_09/2020</t>
          </r>
        </is>
      </c>
      <c r="C61" s="6" t="inlineStr">
        <is>
          <r>
            <t xml:space="preserve">SINAPI</t>
          </r>
        </is>
      </c>
      <c r="D61" s="6" t="inlineStr">
        <is>
          <r>
            <t xml:space="preserve">Serviço</t>
          </r>
        </is>
      </c>
      <c r="E61" s="6" t="inlineStr">
        <is>
          <r>
            <t xml:space="preserve">M2</t>
          </r>
        </is>
      </c>
      <c r="F61" s="8" t="n">
        <v>5.35</v>
      </c>
      <c r="G61" s="9" t="n">
        <v>201.02</v>
      </c>
      <c r="H61" s="9" t="n">
        <f>ROUND(F61*G61,2)</f>
        <v>1075.457</v>
      </c>
      <c r="I61" s="10" t="n">
        <f>H61 / VALOR_TOTAL * 100</f>
        <v>0.2454790615563986</v>
      </c>
      <c r="J61" s="10" t="n">
        <f>I61+J60</f>
        <v>92.98446887403051</v>
      </c>
      <c r="K61" s="6" t="inlineStr">
        <f>IF(J61&lt;=80.0,"A",IF(J61&lt;=95.0,"B","C"))</f>
        <is>
          <r>
            <t xml:space="preserve">B</t>
          </r>
        </is>
      </c>
    </row>
    <row r="62" customHeight="1" ht="20">
      <c r="A62" s="6" t="inlineStr">
        <is>
          <r>
            <t xml:space="preserve">97647</t>
          </r>
        </is>
      </c>
      <c r="B62" s="7" t="inlineStr">
        <is>
          <r>
            <t xml:space="preserve">REMOÇÃO DE TELHAS DE FIBROCIMENTO METÁLICA E CERÂMICA, DE FORMA MANUAL, SEM REAPROVEITAMENTO. AF_09/2023</t>
          </r>
        </is>
      </c>
      <c r="C62" s="6" t="inlineStr">
        <is>
          <r>
            <t xml:space="preserve">SINAPI</t>
          </r>
        </is>
      </c>
      <c r="D62" s="6" t="inlineStr">
        <is>
          <r>
            <t xml:space="preserve">Serviço</t>
          </r>
        </is>
      </c>
      <c r="E62" s="6" t="inlineStr">
        <is>
          <r>
            <t xml:space="preserve">M2</t>
          </r>
        </is>
      </c>
      <c r="F62" s="8" t="n">
        <v>212.35</v>
      </c>
      <c r="G62" s="9" t="n">
        <v>4.82</v>
      </c>
      <c r="H62" s="9" t="n">
        <f>ROUND(F62*G62,2)</f>
        <v>1023.527</v>
      </c>
      <c r="I62" s="10" t="n">
        <f>H62 / VALOR_TOTAL * 100</f>
        <v>0.2336257492746209</v>
      </c>
      <c r="J62" s="10" t="n">
        <f>I62+J61</f>
        <v>93.21809530807188</v>
      </c>
      <c r="K62" s="6" t="inlineStr">
        <f>IF(J62&lt;=80.0,"A",IF(J62&lt;=95.0,"B","C"))</f>
        <is>
          <r>
            <t xml:space="preserve">B</t>
          </r>
        </is>
      </c>
    </row>
    <row r="63" customHeight="1" ht="20">
      <c r="A63" s="6" t="inlineStr">
        <is>
          <r>
            <t xml:space="preserve">103669</t>
          </r>
        </is>
      </c>
      <c r="B63" s="7" t="inlineStr">
        <is>
          <r>
            <t xml:space="preserve">CONCRETAGEM DE PILARES, FCK = 25 MPA, COM USO DE BALDES - LANÇAMENTO, ADENSAMENTO E ACABAMENTO. AF_02/2022</t>
          </r>
        </is>
      </c>
      <c r="C63" s="6" t="inlineStr">
        <is>
          <r>
            <t xml:space="preserve">SINAPI</t>
          </r>
        </is>
      </c>
      <c r="D63" s="6" t="inlineStr">
        <is>
          <r>
            <t xml:space="preserve">Serviço</t>
          </r>
        </is>
      </c>
      <c r="E63" s="6" t="inlineStr">
        <is>
          <r>
            <t xml:space="preserve">M3</t>
          </r>
        </is>
      </c>
      <c r="F63" s="8" t="n">
        <v>0.77</v>
      </c>
      <c r="G63" s="9" t="n">
        <v>1193.61</v>
      </c>
      <c r="H63" s="9" t="n">
        <f>ROUND(F63*G63,2)</f>
        <v>919.0797</v>
      </c>
      <c r="I63" s="10" t="n">
        <f>H63 / VALOR_TOTAL * 100</f>
        <v>0.20978507020879153</v>
      </c>
      <c r="J63" s="10" t="n">
        <f>I63+J62</f>
        <v>93.42788044675734</v>
      </c>
      <c r="K63" s="6" t="inlineStr">
        <f>IF(J63&lt;=80.0,"A",IF(J63&lt;=95.0,"B","C"))</f>
        <is>
          <r>
            <t xml:space="preserve">B</t>
          </r>
        </is>
      </c>
    </row>
    <row r="64" customHeight="1" ht="20">
      <c r="A64" s="6" t="inlineStr">
        <is>
          <r>
            <t xml:space="preserve">102201</t>
          </r>
        </is>
      </c>
      <c r="B64" s="7" t="inlineStr">
        <is>
          <r>
            <t xml:space="preserve">APLICAÇÃO MASSA ACRÍLICA PARA MADEIRA, PARA PINTURA COM TINTA DE ACABAMENTO (PIGMENTADA). AF_01/2021</t>
          </r>
        </is>
      </c>
      <c r="C64" s="6" t="inlineStr">
        <is>
          <r>
            <t xml:space="preserve">SINAPI</t>
          </r>
        </is>
      </c>
      <c r="D64" s="6" t="inlineStr">
        <is>
          <r>
            <t xml:space="preserve">Serviço</t>
          </r>
        </is>
      </c>
      <c r="E64" s="6" t="inlineStr">
        <is>
          <r>
            <t xml:space="preserve">M2</t>
          </r>
        </is>
      </c>
      <c r="F64" s="8" t="n">
        <v>41.16</v>
      </c>
      <c r="G64" s="9" t="n">
        <v>22.31</v>
      </c>
      <c r="H64" s="9" t="n">
        <f>ROUND(F64*G64,2)</f>
        <v>918.2796</v>
      </c>
      <c r="I64" s="10" t="n">
        <f>H64 / VALOR_TOTAL * 100</f>
        <v>0.20960244291904281</v>
      </c>
      <c r="J64" s="10" t="n">
        <f>I64+J63</f>
        <v>93.63748298097862</v>
      </c>
      <c r="K64" s="6" t="inlineStr">
        <f>IF(J64&lt;=80.0,"A",IF(J64&lt;=95.0,"B","C"))</f>
        <is>
          <r>
            <t xml:space="preserve">B</t>
          </r>
        </is>
      </c>
    </row>
    <row r="65" customHeight="1" ht="20">
      <c r="A65" s="6" t="inlineStr">
        <is>
          <r>
            <t xml:space="preserve">102220</t>
          </r>
        </is>
      </c>
      <c r="B65" s="7" t="inlineStr">
        <is>
          <r>
            <t xml:space="preserve">PINTURA TINTA DE ACABAMENTO (PIGMENTADA) ESMALTE SINTÉTICO BRILHANTE EM MADEIRA, 2 DEMÃOS. AF_01/2021</t>
          </r>
        </is>
      </c>
      <c r="C65" s="6" t="inlineStr">
        <is>
          <r>
            <t xml:space="preserve">SINAPI</t>
          </r>
        </is>
      </c>
      <c r="D65" s="6" t="inlineStr">
        <is>
          <r>
            <t xml:space="preserve">Serviço</t>
          </r>
        </is>
      </c>
      <c r="E65" s="6" t="inlineStr">
        <is>
          <r>
            <t xml:space="preserve">M2</t>
          </r>
        </is>
      </c>
      <c r="F65" s="8" t="n">
        <v>41.16</v>
      </c>
      <c r="G65" s="9" t="n">
        <v>22.29</v>
      </c>
      <c r="H65" s="9" t="n">
        <f>ROUND(F65*G65,2)</f>
        <v>917.4564</v>
      </c>
      <c r="I65" s="10" t="n">
        <f>H65 / VALOR_TOTAL * 100</f>
        <v>0.2094145429253906</v>
      </c>
      <c r="J65" s="10" t="n">
        <f>I65+J64</f>
        <v>93.8468983456241</v>
      </c>
      <c r="K65" s="6" t="inlineStr">
        <f>IF(J65&lt;=80.0,"A",IF(J65&lt;=95.0,"B","C"))</f>
        <is>
          <r>
            <t xml:space="preserve">B</t>
          </r>
        </is>
      </c>
    </row>
    <row r="66" customHeight="1" ht="20">
      <c r="A66" s="6" t="inlineStr">
        <is>
          <r>
            <t xml:space="preserve">CP-96557-PMSLM</t>
          </r>
        </is>
      </c>
      <c r="B66" s="7" t="inlineStr">
        <is>
          <r>
            <t xml:space="preserve">CONCRETAGEM DE BLOCO DE COROAMENTO OU VIGA BALDRAME, FCK 25 MPA, COM USO DE BOMBA - LANÇAMENTO, ADENSAMENTO E ACABAMENTO. AF_01/2024</t>
          </r>
        </is>
      </c>
      <c r="C66" s="6" t="inlineStr">
        <is>
          <r>
            <t xml:space="preserve">Composições</t>
          </r>
        </is>
      </c>
      <c r="D66" s="6" t="inlineStr">
        <is>
          <r>
            <t xml:space="preserve">Serviço</t>
          </r>
        </is>
      </c>
      <c r="E66" s="6" t="inlineStr">
        <is>
          <r>
            <t xml:space="preserve">M3</t>
          </r>
        </is>
      </c>
      <c r="F66" s="8" t="n">
        <v>1.05</v>
      </c>
      <c r="G66" s="9" t="n">
        <v>863.66</v>
      </c>
      <c r="H66" s="9" t="n">
        <f>ROUND(F66*G66,2)</f>
        <v>906.843</v>
      </c>
      <c r="I66" s="10" t="n">
        <f>H66 / VALOR_TOTAL * 100</f>
        <v>0.20699197515008888</v>
      </c>
      <c r="J66" s="10" t="n">
        <f>I66+J65</f>
        <v>94.05388963600744</v>
      </c>
      <c r="K66" s="6" t="inlineStr">
        <f>IF(J66&lt;=80.0,"A",IF(J66&lt;=95.0,"B","C"))</f>
        <is>
          <r>
            <t xml:space="preserve">B</t>
          </r>
        </is>
      </c>
    </row>
    <row r="67" customHeight="1" ht="20">
      <c r="A67" s="6" t="inlineStr">
        <is>
          <r>
            <t xml:space="preserve">91936</t>
          </r>
        </is>
      </c>
      <c r="B67" s="7" t="inlineStr">
        <is>
          <r>
            <t xml:space="preserve">CAIXA OCTOGONAL 4" X 4", PVC, INSTALADA EM LAJE - FORNECIMENTO E INSTALAÇÃO. AF_03/2023</t>
          </r>
        </is>
      </c>
      <c r="C67" s="6" t="inlineStr">
        <is>
          <r>
            <t xml:space="preserve">SINAPI</t>
          </r>
        </is>
      </c>
      <c r="D67" s="6" t="inlineStr">
        <is>
          <r>
            <t xml:space="preserve">Serviço</t>
          </r>
        </is>
      </c>
      <c r="E67" s="6" t="inlineStr">
        <is>
          <r>
            <t xml:space="preserve">UN</t>
          </r>
        </is>
      </c>
      <c r="F67" s="8" t="n">
        <v>34.0</v>
      </c>
      <c r="G67" s="9" t="n">
        <v>25.45</v>
      </c>
      <c r="H67" s="9" t="n">
        <f>ROUND(F67*G67,2)</f>
        <v>865.3</v>
      </c>
      <c r="I67" s="10" t="n">
        <f>H67 / VALOR_TOTAL * 100</f>
        <v>0.19750955358024697</v>
      </c>
      <c r="J67" s="10" t="n">
        <f>I67+J66</f>
        <v>94.25139918958769</v>
      </c>
      <c r="K67" s="6" t="inlineStr">
        <f>IF(J67&lt;=80.0,"A",IF(J67&lt;=95.0,"B","C"))</f>
        <is>
          <r>
            <t xml:space="preserve">B</t>
          </r>
        </is>
      </c>
    </row>
    <row r="68" customHeight="1" ht="20">
      <c r="A68" s="6" t="inlineStr">
        <is>
          <r>
            <t xml:space="preserve">89512</t>
          </r>
        </is>
      </c>
      <c r="B68" s="7" t="inlineStr">
        <is>
          <r>
            <t xml:space="preserve">TUBO PVC, SÉRIE R, ÁGUA PLUVIAL, DN 100 MM, FORNECIDO E INSTALADO EM RAMAL DE ENCAMINHAMENTO. AF_06/2022</t>
          </r>
        </is>
      </c>
      <c r="C68" s="6" t="inlineStr">
        <is>
          <r>
            <t xml:space="preserve">SINAPI</t>
          </r>
        </is>
      </c>
      <c r="D68" s="6" t="inlineStr">
        <is>
          <r>
            <t xml:space="preserve">Serviço</t>
          </r>
        </is>
      </c>
      <c r="E68" s="6" t="inlineStr">
        <is>
          <r>
            <t xml:space="preserve">M</t>
          </r>
        </is>
      </c>
      <c r="F68" s="8" t="n">
        <v>15.0</v>
      </c>
      <c r="G68" s="9" t="n">
        <v>55.97</v>
      </c>
      <c r="H68" s="9" t="n">
        <f>ROUND(F68*G68,2)</f>
        <v>839.55</v>
      </c>
      <c r="I68" s="10" t="n">
        <f>H68 / VALOR_TOTAL * 100</f>
        <v>0.1916319723891094</v>
      </c>
      <c r="J68" s="10" t="n">
        <f>I68+J67</f>
        <v>94.4430311619768</v>
      </c>
      <c r="K68" s="6" t="inlineStr">
        <f>IF(J68&lt;=80.0,"A",IF(J68&lt;=95.0,"B","C"))</f>
        <is>
          <r>
            <t xml:space="preserve">B</t>
          </r>
        </is>
      </c>
    </row>
    <row r="69" customHeight="1" ht="20">
      <c r="A69" s="6" t="inlineStr">
        <is>
          <r>
            <t xml:space="preserve">100866</t>
          </r>
        </is>
      </c>
      <c r="B69" s="7" t="inlineStr">
        <is>
          <r>
            <t xml:space="preserve">BARRA DE APOIO RETA, EM ACO INOX POLIDO, COMPRIMENTO 60CM, FIXADA NA PAREDE - FORNECIMENTO E INSTALAÇÃO. AF_01/2020</t>
          </r>
        </is>
      </c>
      <c r="C69" s="6" t="inlineStr">
        <is>
          <r>
            <t xml:space="preserve">SINAPI</t>
          </r>
        </is>
      </c>
      <c r="D69" s="6" t="inlineStr">
        <is>
          <r>
            <t xml:space="preserve">Serviço</t>
          </r>
        </is>
      </c>
      <c r="E69" s="6" t="inlineStr">
        <is>
          <r>
            <t xml:space="preserve">UN</t>
          </r>
        </is>
      </c>
      <c r="F69" s="8" t="n">
        <v>2.0</v>
      </c>
      <c r="G69" s="9" t="n">
        <v>414.55</v>
      </c>
      <c r="H69" s="9" t="n">
        <f>ROUND(F69*G69,2)</f>
        <v>829.1</v>
      </c>
      <c r="I69" s="10" t="n">
        <f>H69 / VALOR_TOTAL * 100</f>
        <v>0.1892467015756186</v>
      </c>
      <c r="J69" s="10" t="n">
        <f>I69+J68</f>
        <v>94.63227786355242</v>
      </c>
      <c r="K69" s="6" t="inlineStr">
        <f>IF(J69&lt;=80.0,"A",IF(J69&lt;=95.0,"B","C"))</f>
        <is>
          <r>
            <t xml:space="preserve">B</t>
          </r>
        </is>
      </c>
    </row>
    <row r="70" customHeight="1" ht="15">
      <c r="A70" s="6" t="inlineStr">
        <is>
          <r>
            <t xml:space="preserve">97641</t>
          </r>
        </is>
      </c>
      <c r="B70" s="7" t="inlineStr">
        <is>
          <r>
            <t xml:space="preserve">REMOÇÃO DE FORRO DE GESSO, DE FORMA MANUAL, SEM REAPROVEITAMENTO. AF_09/2023</t>
          </r>
        </is>
      </c>
      <c r="C70" s="6" t="inlineStr">
        <is>
          <r>
            <t xml:space="preserve">SINAPI</t>
          </r>
        </is>
      </c>
      <c r="D70" s="6" t="inlineStr">
        <is>
          <r>
            <t xml:space="preserve">Serviço</t>
          </r>
        </is>
      </c>
      <c r="E70" s="6" t="inlineStr">
        <is>
          <r>
            <t xml:space="preserve">M2</t>
          </r>
        </is>
      </c>
      <c r="F70" s="8" t="n">
        <v>204.0</v>
      </c>
      <c r="G70" s="9" t="n">
        <v>4.01</v>
      </c>
      <c r="H70" s="9" t="n">
        <f>ROUND(F70*G70,2)</f>
        <v>818.04</v>
      </c>
      <c r="I70" s="10" t="n">
        <f>H70 / VALOR_TOTAL * 100</f>
        <v>0.1867221948581824</v>
      </c>
      <c r="J70" s="10" t="n">
        <f>I70+J69</f>
        <v>94.8190000584106</v>
      </c>
      <c r="K70" s="6" t="inlineStr">
        <f>IF(J70&lt;=80.0,"A",IF(J70&lt;=95.0,"B","C"))</f>
        <is>
          <r>
            <t xml:space="preserve">B</t>
          </r>
        </is>
      </c>
    </row>
    <row r="71" customHeight="1" ht="15">
      <c r="A71" s="6" t="inlineStr">
        <is>
          <r>
            <t xml:space="preserve">93358</t>
          </r>
        </is>
      </c>
      <c r="B71" s="7" t="inlineStr">
        <is>
          <r>
            <t xml:space="preserve">ESCAVAÇÃO MANUAL DE VALA. AF_09/2024</t>
          </r>
        </is>
      </c>
      <c r="C71" s="6" t="inlineStr">
        <is>
          <r>
            <t xml:space="preserve">SINAPI</t>
          </r>
        </is>
      </c>
      <c r="D71" s="6" t="inlineStr">
        <is>
          <r>
            <t xml:space="preserve">Serviço</t>
          </r>
        </is>
      </c>
      <c r="E71" s="6" t="inlineStr">
        <is>
          <r>
            <t xml:space="preserve">M3</t>
          </r>
        </is>
      </c>
      <c r="F71" s="8" t="n">
        <v>6.6</v>
      </c>
      <c r="G71" s="9" t="n">
        <v>116.32</v>
      </c>
      <c r="H71" s="9" t="n">
        <f>ROUND(F71*G71,2)</f>
        <v>767.712</v>
      </c>
      <c r="I71" s="10" t="n">
        <f>H71 / VALOR_TOTAL * 100</f>
        <v>0.17523454801594657</v>
      </c>
      <c r="J71" s="10" t="n">
        <f>I71+J70</f>
        <v>94.99423414991539</v>
      </c>
      <c r="K71" s="6" t="inlineStr">
        <f>IF(J71&lt;=80.0,"A",IF(J71&lt;=95.0,"B","C"))</f>
        <is>
          <r>
            <t xml:space="preserve">B</t>
          </r>
        </is>
      </c>
    </row>
    <row r="72" customHeight="1" ht="28">
      <c r="A72" s="6" t="inlineStr">
        <is>
          <r>
            <t xml:space="preserve">CP-S12431-PMSLM</t>
          </r>
        </is>
      </c>
      <c r="B72" s="7" t="inlineStr">
        <is>
          <r>
            <t xml:space="preserve">PLACA INDICATIVA ACRILICO TRANSPARENTE ADESIVADA E=6MM, PARA SINALIZACAO DE PORTAS, BORDA POLIDA, DIM.: 0.25 X 0.08 M, FORNECIMENTO E INSTALAÇÃO (FONTE: ORSE - SE - 2023/09 - S12431)</t>
          </r>
        </is>
      </c>
      <c r="C72" s="6" t="inlineStr">
        <is>
          <r>
            <t xml:space="preserve">Composições</t>
          </r>
        </is>
      </c>
      <c r="D72" s="6" t="inlineStr">
        <is>
          <r>
            <t xml:space="preserve">Serviço</t>
          </r>
        </is>
      </c>
      <c r="E72" s="6" t="inlineStr">
        <is>
          <r>
            <t xml:space="preserve">UN</t>
          </r>
        </is>
      </c>
      <c r="F72" s="8" t="n">
        <v>11.0</v>
      </c>
      <c r="G72" s="9" t="n">
        <v>69.22</v>
      </c>
      <c r="H72" s="9" t="n">
        <f>ROUND(F72*G72,2)</f>
        <v>761.42</v>
      </c>
      <c r="I72" s="10" t="n">
        <f>H72 / VALOR_TOTAL * 100</f>
        <v>0.17379836390508685</v>
      </c>
      <c r="J72" s="10" t="n">
        <f>I72+J71</f>
        <v>95.16803251382048</v>
      </c>
      <c r="K72" s="6" t="inlineStr">
        <f>IF(J72&lt;=80.0,"A",IF(J72&lt;=95.0,"B","C"))</f>
        <is>
          <r>
            <t xml:space="preserve">C</t>
          </r>
        </is>
      </c>
    </row>
    <row r="73" customHeight="1" ht="20">
      <c r="A73" s="6" t="inlineStr">
        <is>
          <r>
            <t xml:space="preserve">92762</t>
          </r>
        </is>
      </c>
      <c r="B73" s="7" t="inlineStr">
        <is>
          <r>
            <t xml:space="preserve">ARMAÇÃO DE PILAR OU VIGA DE ESTRUTURA CONVENCIONAL DE CONCRETO ARMADO UTILIZANDO AÇO CA-50 DE 10,0 MM - MONTAGEM. AF_06/2022</t>
          </r>
        </is>
      </c>
      <c r="C73" s="6" t="inlineStr">
        <is>
          <r>
            <t xml:space="preserve">SINAPI</t>
          </r>
        </is>
      </c>
      <c r="D73" s="6" t="inlineStr">
        <is>
          <r>
            <t xml:space="preserve">Serviço</t>
          </r>
        </is>
      </c>
      <c r="E73" s="6" t="inlineStr">
        <is>
          <r>
            <t xml:space="preserve">KG</t>
          </r>
        </is>
      </c>
      <c r="F73" s="8" t="n">
        <v>56.3</v>
      </c>
      <c r="G73" s="9" t="n">
        <v>12.72</v>
      </c>
      <c r="H73" s="9" t="n">
        <f>ROUND(F73*G73,2)</f>
        <v>716.136</v>
      </c>
      <c r="I73" s="10" t="n">
        <f>H73 / VALOR_TOTAL * 100</f>
        <v>0.16346203820957325</v>
      </c>
      <c r="J73" s="10" t="n">
        <f>I73+J72</f>
        <v>95.33149546505237</v>
      </c>
      <c r="K73" s="6" t="inlineStr">
        <f>IF(J73&lt;=80.0,"A",IF(J73&lt;=95.0,"B","C"))</f>
        <is>
          <r>
            <t xml:space="preserve">C</t>
          </r>
        </is>
      </c>
    </row>
    <row r="74" customHeight="1" ht="20">
      <c r="A74" s="6" t="inlineStr">
        <is>
          <r>
            <t xml:space="preserve">99620</t>
          </r>
        </is>
      </c>
      <c r="B74" s="7" t="inlineStr">
        <is>
          <r>
            <t xml:space="preserve">VÁLVULA DE RETENÇÃO HORIZONTAL, DE BRONZE, ROSCÁVEL, 1" - FORNECIMENTO E INSTALAÇÃO. AF_08/2021</t>
          </r>
        </is>
      </c>
      <c r="C74" s="6" t="inlineStr">
        <is>
          <r>
            <t xml:space="preserve">SINAPI</t>
          </r>
        </is>
      </c>
      <c r="D74" s="6" t="inlineStr">
        <is>
          <r>
            <t xml:space="preserve">Serviço</t>
          </r>
        </is>
      </c>
      <c r="E74" s="6" t="inlineStr">
        <is>
          <r>
            <t xml:space="preserve">UN</t>
          </r>
        </is>
      </c>
      <c r="F74" s="8" t="n">
        <v>3.0</v>
      </c>
      <c r="G74" s="9" t="n">
        <v>235.44</v>
      </c>
      <c r="H74" s="9" t="n">
        <f>ROUND(F74*G74,2)</f>
        <v>706.32</v>
      </c>
      <c r="I74" s="10" t="n">
        <f>H74 / VALOR_TOTAL * 100</f>
        <v>0.1612214814339536</v>
      </c>
      <c r="J74" s="10" t="n">
        <f>I74+J73</f>
        <v>95.49271694648633</v>
      </c>
      <c r="K74" s="6" t="inlineStr">
        <f>IF(J74&lt;=80.0,"A",IF(J74&lt;=95.0,"B","C"))</f>
        <is>
          <r>
            <t xml:space="preserve">C</t>
          </r>
        </is>
      </c>
    </row>
    <row r="75" customHeight="1" ht="20">
      <c r="A75" s="6" t="inlineStr">
        <is>
          <r>
            <t xml:space="preserve">91930</t>
          </r>
        </is>
      </c>
      <c r="B75" s="7" t="inlineStr">
        <is>
          <r>
            <t xml:space="preserve">CABO DE COBRE FLEXÍVEL ISOLADO, 6 MM², ANTI-CHAMA 450/750 V, PARA CIRCUITOS TERMINAIS - FORNECIMENTO E INSTALAÇÃO. AF_03/2023</t>
          </r>
        </is>
      </c>
      <c r="C75" s="6" t="inlineStr">
        <is>
          <r>
            <t xml:space="preserve">SINAPI</t>
          </r>
        </is>
      </c>
      <c r="D75" s="6" t="inlineStr">
        <is>
          <r>
            <t xml:space="preserve">Serviço</t>
          </r>
        </is>
      </c>
      <c r="E75" s="6" t="inlineStr">
        <is>
          <r>
            <t xml:space="preserve">M</t>
          </r>
        </is>
      </c>
      <c r="F75" s="8" t="n">
        <v>57.48</v>
      </c>
      <c r="G75" s="9" t="n">
        <v>12.25</v>
      </c>
      <c r="H75" s="9" t="n">
        <f>ROUND(F75*G75,2)</f>
        <v>704.13</v>
      </c>
      <c r="I75" s="10" t="n">
        <f>H75 / VALOR_TOTAL * 100</f>
        <v>0.1607216017132316</v>
      </c>
      <c r="J75" s="10" t="n">
        <f>I75+J74</f>
        <v>95.65343854819955</v>
      </c>
      <c r="K75" s="6" t="inlineStr">
        <f>IF(J75&lt;=80.0,"A",IF(J75&lt;=95.0,"B","C"))</f>
        <is>
          <r>
            <t xml:space="preserve">C</t>
          </r>
        </is>
      </c>
    </row>
    <row r="76" customHeight="1" ht="20">
      <c r="A76" s="6" t="inlineStr">
        <is>
          <r>
            <t xml:space="preserve">95806</t>
          </r>
        </is>
      </c>
      <c r="B76" s="7" t="inlineStr">
        <is>
          <r>
            <t xml:space="preserve">CONDULETE DE PVC, TIPO B, PARA ELETRODUTO DE PVC SOLDÁVEL DN 32 MM (1''), APARENTE - FORNECIMENTO E INSTALAÇÃO. AF_10/2022</t>
          </r>
        </is>
      </c>
      <c r="C76" s="6" t="inlineStr">
        <is>
          <r>
            <t xml:space="preserve">SINAPI</t>
          </r>
        </is>
      </c>
      <c r="D76" s="6" t="inlineStr">
        <is>
          <r>
            <t xml:space="preserve">Serviço</t>
          </r>
        </is>
      </c>
      <c r="E76" s="6" t="inlineStr">
        <is>
          <r>
            <t xml:space="preserve">UN</t>
          </r>
        </is>
      </c>
      <c r="F76" s="8" t="n">
        <v>19.0</v>
      </c>
      <c r="G76" s="9" t="n">
        <v>37.05</v>
      </c>
      <c r="H76" s="9" t="n">
        <f>ROUND(F76*G76,2)</f>
        <v>703.95</v>
      </c>
      <c r="I76" s="10" t="n">
        <f>H76 / VALOR_TOTAL * 100</f>
        <v>0.1606805157087887</v>
      </c>
      <c r="J76" s="10" t="n">
        <f>I76+J75</f>
        <v>95.81411906390834</v>
      </c>
      <c r="K76" s="6" t="inlineStr">
        <f>IF(J76&lt;=80.0,"A",IF(J76&lt;=95.0,"B","C"))</f>
        <is>
          <r>
            <t xml:space="preserve">C</t>
          </r>
        </is>
      </c>
    </row>
    <row r="77" customHeight="1" ht="20">
      <c r="A77" s="6" t="inlineStr">
        <is>
          <r>
            <t xml:space="preserve">94792</t>
          </r>
        </is>
      </c>
      <c r="B77" s="7" t="inlineStr">
        <is>
          <r>
            <t xml:space="preserve">REGISTRO DE GAVETA BRUTO, LATÃO, ROSCÁVEL, 1", COM ACABAMENTO E CANOPLA CROMADOS - FORNECIMENTO E INSTALAÇÃO. AF_08/2021</t>
          </r>
        </is>
      </c>
      <c r="C77" s="6" t="inlineStr">
        <is>
          <r>
            <t xml:space="preserve">SINAPI</t>
          </r>
        </is>
      </c>
      <c r="D77" s="6" t="inlineStr">
        <is>
          <r>
            <t xml:space="preserve">Serviço</t>
          </r>
        </is>
      </c>
      <c r="E77" s="6" t="inlineStr">
        <is>
          <r>
            <t xml:space="preserve">UN</t>
          </r>
        </is>
      </c>
      <c r="F77" s="8" t="n">
        <v>4.0</v>
      </c>
      <c r="G77" s="9" t="n">
        <v>165.22</v>
      </c>
      <c r="H77" s="9" t="n">
        <f>ROUND(F77*G77,2)</f>
        <v>660.88</v>
      </c>
      <c r="I77" s="10" t="n">
        <f>H77 / VALOR_TOTAL * 100</f>
        <v>0.15084954786792282</v>
      </c>
      <c r="J77" s="10" t="n">
        <f>I77+J76</f>
        <v>95.96496861177626</v>
      </c>
      <c r="K77" s="6" t="inlineStr">
        <f>IF(J77&lt;=80.0,"A",IF(J77&lt;=95.0,"B","C"))</f>
        <is>
          <r>
            <t xml:space="preserve">C</t>
          </r>
        </is>
      </c>
    </row>
    <row r="78" customHeight="1" ht="20">
      <c r="A78" s="6" t="inlineStr">
        <is>
          <r>
            <t xml:space="preserve">104918</t>
          </r>
        </is>
      </c>
      <c r="B78" s="7" t="inlineStr">
        <is>
          <r>
            <t xml:space="preserve">ARMAÇÃO DE SAPATA ISOLADA, VIGA BALDRAME E SAPATA CORRIDA UTILIZANDO AÇO CA-50 DE 8 MM - MONTAGEM. AF_01/2024</t>
          </r>
        </is>
      </c>
      <c r="C78" s="6" t="inlineStr">
        <is>
          <r>
            <t xml:space="preserve">SINAPI</t>
          </r>
        </is>
      </c>
      <c r="D78" s="6" t="inlineStr">
        <is>
          <r>
            <t xml:space="preserve">Serviço</t>
          </r>
        </is>
      </c>
      <c r="E78" s="6" t="inlineStr">
        <is>
          <r>
            <t xml:space="preserve">KG</t>
          </r>
        </is>
      </c>
      <c r="F78" s="8" t="n">
        <v>36.7</v>
      </c>
      <c r="G78" s="9" t="n">
        <v>16.9</v>
      </c>
      <c r="H78" s="9" t="n">
        <f>ROUND(F78*G78,2)</f>
        <v>620.23</v>
      </c>
      <c r="I78" s="10" t="n">
        <f>H78 / VALOR_TOTAL * 100</f>
        <v>0.14157095853123378</v>
      </c>
      <c r="J78" s="10" t="n">
        <f>I78+J77</f>
        <v>96.1065395703075</v>
      </c>
      <c r="K78" s="6" t="inlineStr">
        <f>IF(J78&lt;=80.0,"A",IF(J78&lt;=95.0,"B","C"))</f>
        <is>
          <r>
            <t xml:space="preserve">C</t>
          </r>
        </is>
      </c>
    </row>
    <row r="79" customHeight="1" ht="20">
      <c r="A79" s="6" t="inlineStr">
        <is>
          <r>
            <t xml:space="preserve">89402</t>
          </r>
        </is>
      </c>
      <c r="B79" s="7" t="inlineStr">
        <is>
          <r>
            <t xml:space="preserve">TUBO, PVC, SOLDÁVEL, DE 25MM, INSTALADO EM RAMAL DE DISTRIBUIÇÃO DE ÁGUA - FORNECIMENTO E INSTALAÇÃO. AF_06/2022</t>
          </r>
        </is>
      </c>
      <c r="C79" s="6" t="inlineStr">
        <is>
          <r>
            <t xml:space="preserve">SINAPI</t>
          </r>
        </is>
      </c>
      <c r="D79" s="6" t="inlineStr">
        <is>
          <r>
            <t xml:space="preserve">Serviço</t>
          </r>
        </is>
      </c>
      <c r="E79" s="6" t="inlineStr">
        <is>
          <r>
            <t xml:space="preserve">M</t>
          </r>
        </is>
      </c>
      <c r="F79" s="8" t="n">
        <v>37.79</v>
      </c>
      <c r="G79" s="9" t="n">
        <v>15.57</v>
      </c>
      <c r="H79" s="9" t="n">
        <f>ROUND(F79*G79,2)</f>
        <v>588.3903</v>
      </c>
      <c r="I79" s="10" t="n">
        <f>H79 / VALOR_TOTAL * 100</f>
        <v>0.13430336933311868</v>
      </c>
      <c r="J79" s="10" t="n">
        <f>I79+J78</f>
        <v>96.24084287116395</v>
      </c>
      <c r="K79" s="6" t="inlineStr">
        <f>IF(J79&lt;=80.0,"A",IF(J79&lt;=95.0,"B","C"))</f>
        <is>
          <r>
            <t xml:space="preserve">C</t>
          </r>
        </is>
      </c>
    </row>
    <row r="80" customHeight="1" ht="20">
      <c r="A80" s="6" t="inlineStr">
        <is>
          <r>
            <t xml:space="preserve">97599</t>
          </r>
        </is>
      </c>
      <c r="B80" s="7" t="inlineStr">
        <is>
          <r>
            <t xml:space="preserve">LUMINÁRIA DE EMERGÊNCIA, COM 30 LÂMPADAS LED DE 2 W, SEM REATOR - FORNECIMENTO E INSTALAÇÃO. AF_09/2024</t>
          </r>
        </is>
      </c>
      <c r="C80" s="6" t="inlineStr">
        <is>
          <r>
            <t xml:space="preserve">SINAPI</t>
          </r>
        </is>
      </c>
      <c r="D80" s="6" t="inlineStr">
        <is>
          <r>
            <t xml:space="preserve">Serviço</t>
          </r>
        </is>
      </c>
      <c r="E80" s="6" t="inlineStr">
        <is>
          <r>
            <t xml:space="preserve">UN</t>
          </r>
        </is>
      </c>
      <c r="F80" s="8" t="n">
        <v>20.0</v>
      </c>
      <c r="G80" s="9" t="n">
        <v>29.38</v>
      </c>
      <c r="H80" s="9" t="n">
        <f>ROUND(F80*G80,2)</f>
        <v>587.6</v>
      </c>
      <c r="I80" s="10" t="n">
        <f>H80 / VALOR_TOTAL * 100</f>
        <v>0.1341229789480563</v>
      </c>
      <c r="J80" s="10" t="n">
        <f>I80+J79</f>
        <v>96.374965850112</v>
      </c>
      <c r="K80" s="6" t="inlineStr">
        <f>IF(J80&lt;=80.0,"A",IF(J80&lt;=95.0,"B","C"))</f>
        <is>
          <r>
            <t xml:space="preserve">C</t>
          </r>
        </is>
      </c>
    </row>
    <row r="81" customHeight="1" ht="20">
      <c r="A81" s="6" t="inlineStr">
        <is>
          <r>
            <t xml:space="preserve">CP-S03709-PMSLM</t>
          </r>
        </is>
      </c>
      <c r="B81" s="7" t="inlineStr">
        <is>
          <r>
            <t xml:space="preserve">Papeleira em aço inox, DECA 2020 C40 ou similar (un)</t>
          </r>
        </is>
      </c>
      <c r="C81" s="6" t="inlineStr">
        <is>
          <r>
            <t xml:space="preserve">Composições</t>
          </r>
        </is>
      </c>
      <c r="D81" s="6" t="inlineStr">
        <is>
          <r>
            <t xml:space="preserve">Serviço</t>
          </r>
        </is>
      </c>
      <c r="E81" s="6" t="inlineStr">
        <is>
          <r>
            <t xml:space="preserve">UND</t>
          </r>
        </is>
      </c>
      <c r="F81" s="8" t="n">
        <v>2.0</v>
      </c>
      <c r="G81" s="9" t="n">
        <v>268.55</v>
      </c>
      <c r="H81" s="9" t="n">
        <f>ROUND(F81*G81,2)</f>
        <v>537.1</v>
      </c>
      <c r="I81" s="10" t="n">
        <f>H81 / VALOR_TOTAL * 100</f>
        <v>0.12259607214601947</v>
      </c>
      <c r="J81" s="10" t="n">
        <f>I81+J80</f>
        <v>96.49756192225801</v>
      </c>
      <c r="K81" s="6" t="inlineStr">
        <f>IF(J81&lt;=80.0,"A",IF(J81&lt;=95.0,"B","C"))</f>
        <is>
          <r>
            <t xml:space="preserve">C</t>
          </r>
        </is>
      </c>
    </row>
    <row r="82" customHeight="1" ht="20">
      <c r="A82" s="6" t="inlineStr">
        <is>
          <r>
            <t xml:space="preserve">86895</t>
          </r>
        </is>
      </c>
      <c r="B82" s="7" t="inlineStr">
        <is>
          <r>
            <t xml:space="preserve">BANCADA DE GRANITO CINZA POLIDO, DE 0,50 X 0,60 M, PARA LAVATÓRIO - FORNECIMENTO E INSTALAÇÃO. AF_01/2020</t>
          </r>
        </is>
      </c>
      <c r="C82" s="6" t="inlineStr">
        <is>
          <r>
            <t xml:space="preserve">SINAPI</t>
          </r>
        </is>
      </c>
      <c r="D82" s="6" t="inlineStr">
        <is>
          <r>
            <t xml:space="preserve">Serviço</t>
          </r>
        </is>
      </c>
      <c r="E82" s="6" t="inlineStr">
        <is>
          <r>
            <t xml:space="preserve">UN</t>
          </r>
        </is>
      </c>
      <c r="F82" s="8" t="n">
        <v>1.0</v>
      </c>
      <c r="G82" s="9" t="n">
        <v>533.31</v>
      </c>
      <c r="H82" s="9" t="n">
        <f>ROUND(F82*G82,2)</f>
        <v>533.31</v>
      </c>
      <c r="I82" s="10" t="n">
        <f>H82 / VALOR_TOTAL * 100</f>
        <v>0.12173098349691609</v>
      </c>
      <c r="J82" s="10" t="n">
        <f>I82+J81</f>
        <v>96.61929290575493</v>
      </c>
      <c r="K82" s="6" t="inlineStr">
        <f>IF(J82&lt;=80.0,"A",IF(J82&lt;=95.0,"B","C"))</f>
        <is>
          <r>
            <t xml:space="preserve">C</t>
          </r>
        </is>
      </c>
    </row>
    <row r="83" customHeight="1" ht="20">
      <c r="A83" s="6" t="inlineStr">
        <is>
          <r>
            <t xml:space="preserve">94651</t>
          </r>
        </is>
      </c>
      <c r="B83" s="7" t="inlineStr">
        <is>
          <r>
            <t xml:space="preserve">TUBO, PVC, SOLDÁVEL, DE 50MM, INSTALADO EM RESERVAÇÃO PREDIAL DE ÁGUA - FORNECIMENTO E INSTALAÇÃO. AF_04/2024</t>
          </r>
        </is>
      </c>
      <c r="C83" s="6" t="inlineStr">
        <is>
          <r>
            <t xml:space="preserve">SINAPI</t>
          </r>
        </is>
      </c>
      <c r="D83" s="6" t="inlineStr">
        <is>
          <r>
            <t xml:space="preserve">Serviço</t>
          </r>
        </is>
      </c>
      <c r="E83" s="6" t="inlineStr">
        <is>
          <r>
            <t xml:space="preserve">M</t>
          </r>
        </is>
      </c>
      <c r="F83" s="8" t="n">
        <v>20.0</v>
      </c>
      <c r="G83" s="9" t="n">
        <v>26.4</v>
      </c>
      <c r="H83" s="9" t="n">
        <f>ROUND(F83*G83,2)</f>
        <v>528.0</v>
      </c>
      <c r="I83" s="10" t="n">
        <f>H83 / VALOR_TOTAL * 100</f>
        <v>0.12051894636585046</v>
      </c>
      <c r="J83" s="10" t="n">
        <f>I83+J82</f>
        <v>96.73981185212078</v>
      </c>
      <c r="K83" s="6" t="inlineStr">
        <f>IF(J83&lt;=80.0,"A",IF(J83&lt;=95.0,"B","C"))</f>
        <is>
          <r>
            <t xml:space="preserve">C</t>
          </r>
        </is>
      </c>
    </row>
    <row r="84" customHeight="1" ht="20">
      <c r="A84" s="6" t="inlineStr">
        <is>
          <r>
            <t xml:space="preserve">93589</t>
          </r>
        </is>
      </c>
      <c r="B84" s="7" t="inlineStr">
        <is>
          <r>
            <t xml:space="preserve">TRANSPORTE COM CAMINHÃO BASCULANTE DE 10 M³, EM VIA URBANA EM REVESTIMENTO PRIMÁRIO (UNIDADE: M3XKM). AF_07/2020</t>
          </r>
        </is>
      </c>
      <c r="C84" s="6" t="inlineStr">
        <is>
          <r>
            <t xml:space="preserve">SINAPI</t>
          </r>
        </is>
      </c>
      <c r="D84" s="6" t="inlineStr">
        <is>
          <r>
            <t xml:space="preserve">Serviço</t>
          </r>
        </is>
      </c>
      <c r="E84" s="6" t="inlineStr">
        <is>
          <r>
            <t xml:space="preserve">M3XKM</t>
          </r>
        </is>
      </c>
      <c r="F84" s="8" t="n">
        <v>156.78</v>
      </c>
      <c r="G84" s="9" t="n">
        <v>3.33</v>
      </c>
      <c r="H84" s="9" t="n">
        <f>ROUND(F84*G84,2)</f>
        <v>522.0774</v>
      </c>
      <c r="I84" s="10" t="n">
        <f>H84 / VALOR_TOTAL * 100</f>
        <v>0.11916707986633078</v>
      </c>
      <c r="J84" s="10" t="n">
        <f>I84+J83</f>
        <v>96.85897952545163</v>
      </c>
      <c r="K84" s="6" t="inlineStr">
        <f>IF(J84&lt;=80.0,"A",IF(J84&lt;=95.0,"B","C"))</f>
        <is>
          <r>
            <t xml:space="preserve">C</t>
          </r>
        </is>
      </c>
    </row>
    <row r="85" customHeight="1" ht="20">
      <c r="A85" s="6" t="inlineStr">
        <is>
          <r>
            <t xml:space="preserve">92759</t>
          </r>
        </is>
      </c>
      <c r="B85" s="7" t="inlineStr">
        <is>
          <r>
            <t xml:space="preserve">ARMAÇÃO DE PILAR OU VIGA DE ESTRUTURA CONVENCIONAL DE CONCRETO ARMADO UTILIZANDO AÇO CA-60 DE 5,0 MM - MONTAGEM. AF_06/2022</t>
          </r>
        </is>
      </c>
      <c r="C85" s="6" t="inlineStr">
        <is>
          <r>
            <t xml:space="preserve">SINAPI</t>
          </r>
        </is>
      </c>
      <c r="D85" s="6" t="inlineStr">
        <is>
          <r>
            <t xml:space="preserve">Serviço</t>
          </r>
        </is>
      </c>
      <c r="E85" s="6" t="inlineStr">
        <is>
          <r>
            <t xml:space="preserve">KG</t>
          </r>
        </is>
      </c>
      <c r="F85" s="8" t="n">
        <v>30.6</v>
      </c>
      <c r="G85" s="9" t="n">
        <v>16.82</v>
      </c>
      <c r="H85" s="9" t="n">
        <f>ROUND(F85*G85,2)</f>
        <v>514.692</v>
      </c>
      <c r="I85" s="10" t="n">
        <f>H85 / VALOR_TOTAL * 100</f>
        <v>0.11748132110403844</v>
      </c>
      <c r="J85" s="10" t="n">
        <f>I85+J84</f>
        <v>96.97646039004451</v>
      </c>
      <c r="K85" s="6" t="inlineStr">
        <f>IF(J85&lt;=80.0,"A",IF(J85&lt;=95.0,"B","C"))</f>
        <is>
          <r>
            <t xml:space="preserve">C</t>
          </r>
        </is>
      </c>
    </row>
    <row r="86" customHeight="1" ht="20">
      <c r="A86" s="6" t="inlineStr">
        <is>
          <r>
            <t xml:space="preserve">96616</t>
          </r>
        </is>
      </c>
      <c r="B86" s="7" t="inlineStr">
        <is>
          <r>
            <t xml:space="preserve">LASTRO DE CONCRETO MAGRO, APLICADO EM BLOCOS DE COROAMENTO OU SAPATAS. AF_01/2024</t>
          </r>
        </is>
      </c>
      <c r="C86" s="6" t="inlineStr">
        <is>
          <r>
            <t xml:space="preserve">SINAPI</t>
          </r>
        </is>
      </c>
      <c r="D86" s="6" t="inlineStr">
        <is>
          <r>
            <t xml:space="preserve">Serviço</t>
          </r>
        </is>
      </c>
      <c r="E86" s="6" t="inlineStr">
        <is>
          <r>
            <t xml:space="preserve">M3</t>
          </r>
        </is>
      </c>
      <c r="F86" s="8" t="n">
        <v>0.47</v>
      </c>
      <c r="G86" s="9" t="n">
        <v>1068.26</v>
      </c>
      <c r="H86" s="9" t="n">
        <f>ROUND(F86*G86,2)</f>
        <v>502.0822</v>
      </c>
      <c r="I86" s="10" t="n">
        <f>H86 / VALOR_TOTAL * 100</f>
        <v>0.11460306388834887</v>
      </c>
      <c r="J86" s="10" t="n">
        <f>I86+J85</f>
        <v>97.09106295177057</v>
      </c>
      <c r="K86" s="6" t="inlineStr">
        <f>IF(J86&lt;=80.0,"A",IF(J86&lt;=95.0,"B","C"))</f>
        <is>
          <r>
            <t xml:space="preserve">C</t>
          </r>
        </is>
      </c>
    </row>
    <row r="87" customHeight="1" ht="20">
      <c r="A87" s="6" t="inlineStr">
        <is>
          <r>
            <t xml:space="preserve">96536</t>
          </r>
        </is>
      </c>
      <c r="B87" s="7" t="inlineStr">
        <is>
          <r>
            <t xml:space="preserve">FABRICAÇÃO, MONTAGEM E DESMONTAGEM DE FÔRMA PARA VIGA BALDRAME, EM MADEIRA SERRADA, E=25 MM, 4 UTILIZAÇÕES. AF_01/2024</t>
          </r>
        </is>
      </c>
      <c r="C87" s="6" t="inlineStr">
        <is>
          <r>
            <t xml:space="preserve">SINAPI</t>
          </r>
        </is>
      </c>
      <c r="D87" s="6" t="inlineStr">
        <is>
          <r>
            <t xml:space="preserve">Serviço</t>
          </r>
        </is>
      </c>
      <c r="E87" s="6" t="inlineStr">
        <is>
          <r>
            <t xml:space="preserve">M2</t>
          </r>
        </is>
      </c>
      <c r="F87" s="8" t="n">
        <v>5.35</v>
      </c>
      <c r="G87" s="9" t="n">
        <v>93.07</v>
      </c>
      <c r="H87" s="9" t="n">
        <f>ROUND(F87*G87,2)</f>
        <v>497.9245</v>
      </c>
      <c r="I87" s="10" t="n">
        <f>H87 / VALOR_TOTAL * 100</f>
        <v>0.11365404566239189</v>
      </c>
      <c r="J87" s="10" t="n">
        <f>I87+J86</f>
        <v>97.20471597028285</v>
      </c>
      <c r="K87" s="6" t="inlineStr">
        <f>IF(J87&lt;=80.0,"A",IF(J87&lt;=95.0,"B","C"))</f>
        <is>
          <r>
            <t xml:space="preserve">C</t>
          </r>
        </is>
      </c>
    </row>
    <row r="88" customHeight="1" ht="20">
      <c r="A88" s="6" t="inlineStr">
        <is>
          <r>
            <t xml:space="preserve">89712</t>
          </r>
        </is>
      </c>
      <c r="B88" s="7" t="inlineStr">
        <is>
          <r>
            <t xml:space="preserve">TUBO PVC, SERIE NORMAL, ESGOTO PREDIAL, DN 50 MM, FORNECIDO E INSTALADO EM RAMAL DE DESCARGA OU RAMAL DE ESGOTO SANITÁRIO. AF_08/2022</t>
          </r>
        </is>
      </c>
      <c r="C88" s="6" t="inlineStr">
        <is>
          <r>
            <t xml:space="preserve">SINAPI</t>
          </r>
        </is>
      </c>
      <c r="D88" s="6" t="inlineStr">
        <is>
          <r>
            <t xml:space="preserve">Serviço</t>
          </r>
        </is>
      </c>
      <c r="E88" s="6" t="inlineStr">
        <is>
          <r>
            <t xml:space="preserve">M</t>
          </r>
        </is>
      </c>
      <c r="F88" s="8" t="n">
        <v>14.82</v>
      </c>
      <c r="G88" s="9" t="n">
        <v>32.4</v>
      </c>
      <c r="H88" s="9" t="n">
        <f>ROUND(F88*G88,2)</f>
        <v>480.168</v>
      </c>
      <c r="I88" s="10" t="n">
        <f>H88 / VALOR_TOTAL * 100</f>
        <v>0.10960102545188956</v>
      </c>
      <c r="J88" s="10" t="n">
        <f>I88+J87</f>
        <v>97.3143174522459</v>
      </c>
      <c r="K88" s="6" t="inlineStr">
        <f>IF(J88&lt;=80.0,"A",IF(J88&lt;=95.0,"B","C"))</f>
        <is>
          <r>
            <t xml:space="preserve">C</t>
          </r>
        </is>
      </c>
    </row>
    <row r="89" customHeight="1" ht="20">
      <c r="A89" s="6" t="inlineStr">
        <is>
          <r>
            <t xml:space="preserve">94649</t>
          </r>
        </is>
      </c>
      <c r="B89" s="7" t="inlineStr">
        <is>
          <r>
            <t xml:space="preserve">TUBO, PVC, SOLDÁVEL, DE 32MM, INSTALADO EM RESERVAÇÃO PREDIAL DE ÁGUA - FORNECIMENTO E INSTALAÇÃO. AF_04/2024</t>
          </r>
        </is>
      </c>
      <c r="C89" s="6" t="inlineStr">
        <is>
          <r>
            <t xml:space="preserve">SINAPI</t>
          </r>
        </is>
      </c>
      <c r="D89" s="6" t="inlineStr">
        <is>
          <r>
            <t xml:space="preserve">Serviço</t>
          </r>
        </is>
      </c>
      <c r="E89" s="6" t="inlineStr">
        <is>
          <r>
            <t xml:space="preserve">M</t>
          </r>
        </is>
      </c>
      <c r="F89" s="8" t="n">
        <v>31.55</v>
      </c>
      <c r="G89" s="9" t="n">
        <v>15.0</v>
      </c>
      <c r="H89" s="9" t="n">
        <f>ROUND(F89*G89,2)</f>
        <v>473.25</v>
      </c>
      <c r="I89" s="10" t="n">
        <f>H89 / VALOR_TOTAL * 100</f>
        <v>0.10802195334780063</v>
      </c>
      <c r="J89" s="10" t="n">
        <f>I89+J88</f>
        <v>97.4223394055937</v>
      </c>
      <c r="K89" s="6" t="inlineStr">
        <f>IF(J89&lt;=80.0,"A",IF(J89&lt;=95.0,"B","C"))</f>
        <is>
          <r>
            <t xml:space="preserve">C</t>
          </r>
        </is>
      </c>
    </row>
    <row r="90" customHeight="1" ht="28">
      <c r="A90" s="6" t="inlineStr">
        <is>
          <r>
            <t xml:space="preserve">COMP-44226623 - PMSLM</t>
          </r>
        </is>
      </c>
      <c r="B90" s="7" t="inlineStr">
        <is>
          <r>
            <t xml:space="preserve">BÓIA ELÉTRICA PARA RESERVATÓRIO INFERIOR, MARCA AQUAMATIC OU SIMILAR, CAPACIDADE 30 A - FORNECIMENTO E INSTALAÇÃO (ORSE: 00817)</t>
          </r>
        </is>
      </c>
      <c r="C90" s="6" t="inlineStr">
        <is>
          <r>
            <t xml:space="preserve">Composições</t>
          </r>
        </is>
      </c>
      <c r="D90" s="6" t="inlineStr">
        <is>
          <r>
            <t xml:space="preserve">Serviço</t>
          </r>
        </is>
      </c>
      <c r="E90" s="6" t="inlineStr">
        <is>
          <r>
            <t xml:space="preserve">un</t>
          </r>
        </is>
      </c>
      <c r="F90" s="8" t="n">
        <v>2.0</v>
      </c>
      <c r="G90" s="9" t="n">
        <v>208.73</v>
      </c>
      <c r="H90" s="9" t="n">
        <f>ROUND(F90*G90,2)</f>
        <v>417.46</v>
      </c>
      <c r="I90" s="10" t="n">
        <f>H90 / VALOR_TOTAL * 100</f>
        <v>0.0952875745263029</v>
      </c>
      <c r="J90" s="10" t="n">
        <f>I90+J89</f>
        <v>97.51762698012001</v>
      </c>
      <c r="K90" s="6" t="inlineStr">
        <f>IF(J90&lt;=80.0,"A",IF(J90&lt;=95.0,"B","C"))</f>
        <is>
          <r>
            <t xml:space="preserve">C</t>
          </r>
        </is>
      </c>
    </row>
    <row r="91" customHeight="1" ht="20">
      <c r="A91" s="6" t="inlineStr">
        <is>
          <r>
            <t xml:space="preserve">94652</t>
          </r>
        </is>
      </c>
      <c r="B91" s="7" t="inlineStr">
        <is>
          <r>
            <t xml:space="preserve">TUBO, PVC, SOLDÁVEL, DE 60MM, INSTALADO EM RESERVAÇÃO PREDIAL DE ÁGUA - FORNECIMENTO E INSTALAÇÃO. AF_04/2024</t>
          </r>
        </is>
      </c>
      <c r="C91" s="6" t="inlineStr">
        <is>
          <r>
            <t xml:space="preserve">SINAPI</t>
          </r>
        </is>
      </c>
      <c r="D91" s="6" t="inlineStr">
        <is>
          <r>
            <t xml:space="preserve">Serviço</t>
          </r>
        </is>
      </c>
      <c r="E91" s="6" t="inlineStr">
        <is>
          <r>
            <t xml:space="preserve">M</t>
          </r>
        </is>
      </c>
      <c r="F91" s="8" t="n">
        <v>10.0</v>
      </c>
      <c r="G91" s="9" t="n">
        <v>41.22</v>
      </c>
      <c r="H91" s="9" t="n">
        <f>ROUND(F91*G91,2)</f>
        <v>412.2</v>
      </c>
      <c r="I91" s="10" t="n">
        <f>H91 / VALOR_TOTAL * 100</f>
        <v>0.09408695017424916</v>
      </c>
      <c r="J91" s="10" t="n">
        <f>I91+J90</f>
        <v>97.61171393029426</v>
      </c>
      <c r="K91" s="6" t="inlineStr">
        <f>IF(J91&lt;=80.0,"A",IF(J91&lt;=95.0,"B","C"))</f>
        <is>
          <r>
            <t xml:space="preserve">C</t>
          </r>
        </is>
      </c>
    </row>
    <row r="92" customHeight="1" ht="20">
      <c r="A92" s="6" t="inlineStr">
        <is>
          <r>
            <t xml:space="preserve">91953</t>
          </r>
        </is>
      </c>
      <c r="B92" s="7" t="inlineStr">
        <is>
          <r>
            <t xml:space="preserve">INTERRUPTOR SIMPLES (1 MÓDULO), 10A/250V, INCLUINDO SUPORTE E PLACA - FORNECIMENTO E INSTALAÇÃO. AF_03/2023</t>
          </r>
        </is>
      </c>
      <c r="C92" s="6" t="inlineStr">
        <is>
          <r>
            <t xml:space="preserve">SINAPI</t>
          </r>
        </is>
      </c>
      <c r="D92" s="6" t="inlineStr">
        <is>
          <r>
            <t xml:space="preserve">Serviço</t>
          </r>
        </is>
      </c>
      <c r="E92" s="6" t="inlineStr">
        <is>
          <r>
            <t xml:space="preserve">UN</t>
          </r>
        </is>
      </c>
      <c r="F92" s="8" t="n">
        <v>11.0</v>
      </c>
      <c r="G92" s="9" t="n">
        <v>36.81</v>
      </c>
      <c r="H92" s="9" t="n">
        <f>ROUND(F92*G92,2)</f>
        <v>404.91</v>
      </c>
      <c r="I92" s="10" t="n">
        <f>H92 / VALOR_TOTAL * 100</f>
        <v>0.09242296699431157</v>
      </c>
      <c r="J92" s="10" t="n">
        <f>I92+J91</f>
        <v>97.70413689728856</v>
      </c>
      <c r="K92" s="6" t="inlineStr">
        <f>IF(J92&lt;=80.0,"A",IF(J92&lt;=95.0,"B","C"))</f>
        <is>
          <r>
            <t xml:space="preserve">C</t>
          </r>
        </is>
      </c>
    </row>
    <row r="93" customHeight="1" ht="20">
      <c r="A93" s="6" t="inlineStr">
        <is>
          <r>
            <t xml:space="preserve">91872</t>
          </r>
        </is>
      </c>
      <c r="B93" s="7" t="inlineStr">
        <is>
          <r>
            <t xml:space="preserve">ELETRODUTO RÍGIDO ROSCÁVEL, PVC, DN 32 MM (1"), PARA CIRCUITOS TERMINAIS, INSTALADO EM PAREDE - FORNECIMENTO E INSTALAÇÃO. AF_03/2023</t>
          </r>
        </is>
      </c>
      <c r="C93" s="6" t="inlineStr">
        <is>
          <r>
            <t xml:space="preserve">SINAPI</t>
          </r>
        </is>
      </c>
      <c r="D93" s="6" t="inlineStr">
        <is>
          <r>
            <t xml:space="preserve">Serviço</t>
          </r>
        </is>
      </c>
      <c r="E93" s="6" t="inlineStr">
        <is>
          <r>
            <t xml:space="preserve">M</t>
          </r>
        </is>
      </c>
      <c r="F93" s="8" t="n">
        <v>16.67</v>
      </c>
      <c r="G93" s="9" t="n">
        <v>23.79</v>
      </c>
      <c r="H93" s="9" t="n">
        <f>ROUND(F93*G93,2)</f>
        <v>396.5793</v>
      </c>
      <c r="I93" s="10" t="n">
        <f>H93 / VALOR_TOTAL * 100</f>
        <v>0.09052143823201993</v>
      </c>
      <c r="J93" s="10" t="n">
        <f>I93+J92</f>
        <v>97.7946584952995</v>
      </c>
      <c r="K93" s="6" t="inlineStr">
        <f>IF(J93&lt;=80.0,"A",IF(J93&lt;=95.0,"B","C"))</f>
        <is>
          <r>
            <t xml:space="preserve">C</t>
          </r>
        </is>
      </c>
    </row>
    <row r="94" customHeight="1" ht="28">
      <c r="A94" s="6" t="inlineStr">
        <is>
          <r>
            <t xml:space="preserve">103682</t>
          </r>
        </is>
      </c>
      <c r="B94" s="7" t="inlineStr">
        <is>
          <r>
            <t xml:space="preserve">CONCRETAGEM DE VIGAS E LAJES, FCK=25 MPA, PARA QUALQUER TIPO DE LAJE COM BALDES EM EDIFICAÇÃO TÉRREA - LANÇAMENTO, ADENSAMENTO E ACABAMENTO. AF_02/2022</t>
          </r>
        </is>
      </c>
      <c r="C94" s="6" t="inlineStr">
        <is>
          <r>
            <t xml:space="preserve">SINAPI</t>
          </r>
        </is>
      </c>
      <c r="D94" s="6" t="inlineStr">
        <is>
          <r>
            <t xml:space="preserve">Serviço</t>
          </r>
        </is>
      </c>
      <c r="E94" s="6" t="inlineStr">
        <is>
          <r>
            <t xml:space="preserve">M3</t>
          </r>
        </is>
      </c>
      <c r="F94" s="8" t="n">
        <v>0.32</v>
      </c>
      <c r="G94" s="9" t="n">
        <v>1217.9</v>
      </c>
      <c r="H94" s="9" t="n">
        <f>ROUND(F94*G94,2)</f>
        <v>389.728</v>
      </c>
      <c r="I94" s="10" t="n">
        <f>H94 / VALOR_TOTAL * 100</f>
        <v>0.0889575907751329</v>
      </c>
      <c r="J94" s="10" t="n">
        <f>I94+J93</f>
        <v>97.88361654258578</v>
      </c>
      <c r="K94" s="6" t="inlineStr">
        <f>IF(J94&lt;=80.0,"A",IF(J94&lt;=95.0,"B","C"))</f>
        <is>
          <r>
            <t xml:space="preserve">C</t>
          </r>
        </is>
      </c>
    </row>
    <row r="95" customHeight="1" ht="28">
      <c r="A95" s="6" t="inlineStr">
        <is>
          <r>
            <t xml:space="preserve">100758</t>
          </r>
        </is>
      </c>
      <c r="B95" s="7" t="inlineStr">
        <is>
          <r>
            <t xml:space="preserve">PINTURA COM TINTA ALQUÍDICA DE ACABAMENTO (ESMALTE SINTÉTICO ACETINADO) APLICADA A ROLO OU PINCEL SOBRE SUPERFÍCIES METÁLICAS (EXCETO PERFIL) EXECUTADO EM OBRA (02 DEMÃOS). AF_01/2020</t>
          </r>
        </is>
      </c>
      <c r="C95" s="6" t="inlineStr">
        <is>
          <r>
            <t xml:space="preserve">SINAPI</t>
          </r>
        </is>
      </c>
      <c r="D95" s="6" t="inlineStr">
        <is>
          <r>
            <t xml:space="preserve">Serviço</t>
          </r>
        </is>
      </c>
      <c r="E95" s="6" t="inlineStr">
        <is>
          <r>
            <t xml:space="preserve">M2</t>
          </r>
        </is>
      </c>
      <c r="F95" s="8" t="n">
        <v>5.6</v>
      </c>
      <c r="G95" s="9" t="n">
        <v>68.23</v>
      </c>
      <c r="H95" s="9" t="n">
        <f>ROUND(F95*G95,2)</f>
        <v>382.088</v>
      </c>
      <c r="I95" s="10" t="n">
        <f>H95 / VALOR_TOTAL * 100</f>
        <v>0.08721371814211189</v>
      </c>
      <c r="J95" s="10" t="n">
        <f>I95+J94</f>
        <v>97.97083071723907</v>
      </c>
      <c r="K95" s="6" t="inlineStr">
        <f>IF(J95&lt;=80.0,"A",IF(J95&lt;=95.0,"B","C"))</f>
        <is>
          <r>
            <t xml:space="preserve">C</t>
          </r>
        </is>
      </c>
    </row>
    <row r="96" customHeight="1" ht="20">
      <c r="A96" s="6" t="inlineStr">
        <is>
          <r>
            <t xml:space="preserve">104793</t>
          </r>
        </is>
      </c>
      <c r="B96" s="7" t="inlineStr">
        <is>
          <r>
            <t xml:space="preserve">REMOÇÃO DE CABOS ELÉTRICOS, COM SEÇÃO MAIOR QUE 2,5 MM² E MENOR QUE 10 MM², DE FORMA MANUAL, SEM REAPROVEITAMENTO. AF_09/2023</t>
          </r>
        </is>
      </c>
      <c r="C96" s="6" t="inlineStr">
        <is>
          <r>
            <t xml:space="preserve">SINAPI</t>
          </r>
        </is>
      </c>
      <c r="D96" s="6" t="inlineStr">
        <is>
          <r>
            <t xml:space="preserve">Serviço</t>
          </r>
        </is>
      </c>
      <c r="E96" s="6" t="inlineStr">
        <is>
          <r>
            <t xml:space="preserve">M</t>
          </r>
        </is>
      </c>
      <c r="F96" s="8" t="n">
        <v>500.0</v>
      </c>
      <c r="G96" s="9" t="n">
        <v>0.73</v>
      </c>
      <c r="H96" s="9" t="n">
        <f>ROUND(F96*G96,2)</f>
        <v>365.0</v>
      </c>
      <c r="I96" s="10" t="n">
        <f>H96 / VALOR_TOTAL * 100</f>
        <v>0.0833132867869989</v>
      </c>
      <c r="J96" s="10" t="n">
        <f>I96+J95</f>
        <v>98.05414400402606</v>
      </c>
      <c r="K96" s="6" t="inlineStr">
        <f>IF(J96&lt;=80.0,"A",IF(J96&lt;=95.0,"B","C"))</f>
        <is>
          <r>
            <t xml:space="preserve">C</t>
          </r>
        </is>
      </c>
    </row>
    <row r="97" customHeight="1" ht="15">
      <c r="A97" s="6" t="inlineStr">
        <is>
          <r>
            <t xml:space="preserve">98557</t>
          </r>
        </is>
      </c>
      <c r="B97" s="7" t="inlineStr">
        <is>
          <r>
            <t xml:space="preserve">IMPERMEABILIZAÇÃO DE SUPERFÍCIE COM EMULSÃO ASFÁLTICA, 2 DEMÃOS. AF_09/2023</t>
          </r>
        </is>
      </c>
      <c r="C97" s="6" t="inlineStr">
        <is>
          <r>
            <t xml:space="preserve">SINAPI</t>
          </r>
        </is>
      </c>
      <c r="D97" s="6" t="inlineStr">
        <is>
          <r>
            <t xml:space="preserve">Serviço</t>
          </r>
        </is>
      </c>
      <c r="E97" s="6" t="inlineStr">
        <is>
          <r>
            <t xml:space="preserve">M2</t>
          </r>
        </is>
      </c>
      <c r="F97" s="8" t="n">
        <v>6.29</v>
      </c>
      <c r="G97" s="9" t="n">
        <v>57.26</v>
      </c>
      <c r="H97" s="9" t="n">
        <f>ROUND(F97*G97,2)</f>
        <v>360.1654</v>
      </c>
      <c r="I97" s="10" t="n">
        <f>H97 / VALOR_TOTAL * 100</f>
        <v>0.08220976235877855</v>
      </c>
      <c r="J97" s="10" t="n">
        <f>I97+J96</f>
        <v>98.13635481636051</v>
      </c>
      <c r="K97" s="6" t="inlineStr">
        <f>IF(J97&lt;=80.0,"A",IF(J97&lt;=95.0,"B","C"))</f>
        <is>
          <r>
            <t xml:space="preserve">C</t>
          </r>
        </is>
      </c>
    </row>
    <row r="98" customHeight="1" ht="20">
      <c r="A98" s="6" t="inlineStr">
        <is>
          <r>
            <t xml:space="preserve">97622</t>
          </r>
        </is>
      </c>
      <c r="B98" s="7" t="inlineStr">
        <is>
          <r>
            <t xml:space="preserve">DEMOLIÇÃO DE ALVENARIA DE BLOCO FURADO, DE FORMA MANUAL, SEM REAPROVEITAMENTO. AF_09/2023</t>
          </r>
        </is>
      </c>
      <c r="C98" s="6" t="inlineStr">
        <is>
          <r>
            <t xml:space="preserve">SINAPI</t>
          </r>
        </is>
      </c>
      <c r="D98" s="6" t="inlineStr">
        <is>
          <r>
            <t xml:space="preserve">Serviço</t>
          </r>
        </is>
      </c>
      <c r="E98" s="6" t="inlineStr">
        <is>
          <r>
            <t xml:space="preserve">M3</t>
          </r>
        </is>
      </c>
      <c r="F98" s="8" t="n">
        <v>4.28</v>
      </c>
      <c r="G98" s="9" t="n">
        <v>77.46</v>
      </c>
      <c r="H98" s="9" t="n">
        <f>ROUND(F98*G98,2)</f>
        <v>331.5288</v>
      </c>
      <c r="I98" s="10" t="n">
        <f>H98 / VALOR_TOTAL * 100</f>
        <v>0.07567329860972492</v>
      </c>
      <c r="J98" s="10" t="n">
        <f>I98+J97</f>
        <v>98.21202838887693</v>
      </c>
      <c r="K98" s="6" t="inlineStr">
        <f>IF(J98&lt;=80.0,"A",IF(J98&lt;=95.0,"B","C"))</f>
        <is>
          <r>
            <t xml:space="preserve">C</t>
          </r>
        </is>
      </c>
    </row>
    <row r="99" customHeight="1" ht="20">
      <c r="A99" s="6" t="inlineStr">
        <is>
          <r>
            <t xml:space="preserve">COMP-01305973</t>
          </r>
        </is>
      </c>
      <c r="B99" s="7" t="inlineStr">
        <is>
          <r>
            <t xml:space="preserve">REATERRO MANUAL APILOADO COM SOQUETE. AF_10/2017</t>
          </r>
        </is>
      </c>
      <c r="C99" s="6" t="inlineStr">
        <is>
          <r>
            <t xml:space="preserve">Composições</t>
          </r>
        </is>
      </c>
      <c r="D99" s="6" t="inlineStr">
        <is>
          <r>
            <t xml:space="preserve">Serviço</t>
          </r>
        </is>
      </c>
      <c r="E99" s="6" t="inlineStr">
        <is>
          <r>
            <t xml:space="preserve">M3</t>
          </r>
        </is>
      </c>
      <c r="F99" s="8" t="n">
        <v>4.67</v>
      </c>
      <c r="G99" s="9" t="n">
        <v>70.54</v>
      </c>
      <c r="H99" s="9" t="n">
        <f>ROUND(F99*G99,2)</f>
        <v>329.4218</v>
      </c>
      <c r="I99" s="10" t="n">
        <f>H99 / VALOR_TOTAL * 100</f>
        <v>0.07519236410216272</v>
      </c>
      <c r="J99" s="10" t="n">
        <f>I99+J98</f>
        <v>98.28722034211904</v>
      </c>
      <c r="K99" s="6" t="inlineStr">
        <f>IF(J99&lt;=80.0,"A",IF(J99&lt;=95.0,"B","C"))</f>
        <is>
          <r>
            <t xml:space="preserve">C</t>
          </r>
        </is>
      </c>
    </row>
    <row r="100" customHeight="1" ht="20">
      <c r="A100" s="6" t="inlineStr">
        <is>
          <r>
            <t xml:space="preserve">104919</t>
          </r>
        </is>
      </c>
      <c r="B100" s="7" t="inlineStr">
        <is>
          <r>
            <t xml:space="preserve">ARMAÇÃO DE SAPATA ISOLADA, VIGA BALDRAME E SAPATA CORRIDA UTILIZANDO AÇO CA-50 DE 10 MM - MONTAGEM. AF_01/2024</t>
          </r>
        </is>
      </c>
      <c r="C100" s="6" t="inlineStr">
        <is>
          <r>
            <t xml:space="preserve">SINAPI</t>
          </r>
        </is>
      </c>
      <c r="D100" s="6" t="inlineStr">
        <is>
          <r>
            <t xml:space="preserve">Serviço</t>
          </r>
        </is>
      </c>
      <c r="E100" s="6" t="inlineStr">
        <is>
          <r>
            <t xml:space="preserve">KG</t>
          </r>
        </is>
      </c>
      <c r="F100" s="8" t="n">
        <v>21.9</v>
      </c>
      <c r="G100" s="9" t="n">
        <v>14.95</v>
      </c>
      <c r="H100" s="9" t="n">
        <f>ROUND(F100*G100,2)</f>
        <v>327.405</v>
      </c>
      <c r="I100" s="10" t="n">
        <f>H100 / VALOR_TOTAL * 100</f>
        <v>0.074732018247938</v>
      </c>
      <c r="J100" s="10" t="n">
        <f>I100+J99</f>
        <v>98.36195350164489</v>
      </c>
      <c r="K100" s="6" t="inlineStr">
        <f>IF(J100&lt;=80.0,"A",IF(J100&lt;=95.0,"B","C"))</f>
        <is>
          <r>
            <t xml:space="preserve">C</t>
          </r>
        </is>
      </c>
    </row>
    <row r="101" customHeight="1" ht="20">
      <c r="A101" s="6" t="inlineStr">
        <is>
          <r>
            <t xml:space="preserve">104916</t>
          </r>
        </is>
      </c>
      <c r="B101" s="7" t="inlineStr">
        <is>
          <r>
            <t xml:space="preserve">ARMAÇÃO DE SAPATA ISOLADA, VIGA BALDRAME E SAPATA CORRIDA UTILIZANDO AÇO CA-60 DE 5 MM - MONTAGEM. AF_01/2024</t>
          </r>
        </is>
      </c>
      <c r="C101" s="6" t="inlineStr">
        <is>
          <r>
            <t xml:space="preserve">SINAPI</t>
          </r>
        </is>
      </c>
      <c r="D101" s="6" t="inlineStr">
        <is>
          <r>
            <t xml:space="preserve">Serviço</t>
          </r>
        </is>
      </c>
      <c r="E101" s="6" t="inlineStr">
        <is>
          <r>
            <t xml:space="preserve">KG</t>
          </r>
        </is>
      </c>
      <c r="F101" s="8" t="n">
        <v>14.5</v>
      </c>
      <c r="G101" s="9" t="n">
        <v>20.28</v>
      </c>
      <c r="H101" s="9" t="n">
        <f>ROUND(F101*G101,2)</f>
        <v>294.06</v>
      </c>
      <c r="I101" s="10" t="n">
        <f>H101 / VALOR_TOTAL * 100</f>
        <v>0.06712083592489013</v>
      </c>
      <c r="J101" s="10" t="n">
        <f>I101+J100</f>
        <v>98.42907433756977</v>
      </c>
      <c r="K101" s="6" t="inlineStr">
        <f>IF(J101&lt;=80.0,"A",IF(J101&lt;=95.0,"B","C"))</f>
        <is>
          <r>
            <t xml:space="preserve">C</t>
          </r>
        </is>
      </c>
    </row>
    <row r="102" customHeight="1" ht="28">
      <c r="A102" s="6" t="inlineStr">
        <is>
          <r>
            <t xml:space="preserve">100982</t>
          </r>
        </is>
      </c>
      <c r="B102" s="7" t="inlineStr">
        <is>
          <r>
            <t xml:space="preserve">CARGA, MANOBRA E DESCARGA DE ENTULHO EM CAMINHÃO BASCULANTE 10 M³ - CARGA COM ESCAVADEIRA HIDRÁULICA (CAÇAMBA DE 0,80 M³ / 111 HP) E DESCARGA LIVRE (UNIDADE: M3). AF_07/2020</t>
          </r>
        </is>
      </c>
      <c r="C102" s="6" t="inlineStr">
        <is>
          <r>
            <t xml:space="preserve">SINAPI</t>
          </r>
        </is>
      </c>
      <c r="D102" s="6" t="inlineStr">
        <is>
          <r>
            <t xml:space="preserve">Serviço</t>
          </r>
        </is>
      </c>
      <c r="E102" s="6" t="inlineStr">
        <is>
          <r>
            <t xml:space="preserve">M3</t>
          </r>
        </is>
      </c>
      <c r="F102" s="8" t="n">
        <v>26.13</v>
      </c>
      <c r="G102" s="9" t="n">
        <v>11.1</v>
      </c>
      <c r="H102" s="9" t="n">
        <f>ROUND(F102*G102,2)</f>
        <v>290.043</v>
      </c>
      <c r="I102" s="10" t="n">
        <f>H102 / VALOR_TOTAL * 100</f>
        <v>0.06620393325907266</v>
      </c>
      <c r="J102" s="10" t="n">
        <f>I102+J101</f>
        <v>98.4952775860621</v>
      </c>
      <c r="K102" s="6" t="inlineStr">
        <f>IF(J102&lt;=80.0,"A",IF(J102&lt;=95.0,"B","C"))</f>
        <is>
          <r>
            <t xml:space="preserve">C</t>
          </r>
        </is>
      </c>
    </row>
    <row r="103" customHeight="1" ht="20">
      <c r="A103" s="6" t="inlineStr">
        <is>
          <r>
            <t xml:space="preserve">CP-S12138-PMSLM</t>
          </r>
        </is>
      </c>
      <c r="B103" s="7" t="inlineStr">
        <is>
          <r>
            <t xml:space="preserve">PLACA DE INDICATIVA DE "EXTINTOR" EM PVC, DIM.: 20 X 20 CM (FONTE: ORSE - SE - 2024/09 - S12138)</t>
          </r>
        </is>
      </c>
      <c r="C103" s="6" t="inlineStr">
        <is>
          <r>
            <t xml:space="preserve">Composições</t>
          </r>
        </is>
      </c>
      <c r="D103" s="6" t="inlineStr">
        <is>
          <r>
            <t xml:space="preserve">Serviço</t>
          </r>
        </is>
      </c>
      <c r="E103" s="6" t="inlineStr">
        <is>
          <r>
            <t xml:space="preserve">UN</t>
          </r>
        </is>
      </c>
      <c r="F103" s="8" t="n">
        <v>6.0</v>
      </c>
      <c r="G103" s="9" t="n">
        <v>48.26</v>
      </c>
      <c r="H103" s="9" t="n">
        <f>ROUND(F103*G103,2)</f>
        <v>289.56</v>
      </c>
      <c r="I103" s="10" t="n">
        <f>H103 / VALOR_TOTAL * 100</f>
        <v>0.06609368581381754</v>
      </c>
      <c r="J103" s="10" t="n">
        <f>I103+J102</f>
        <v>98.56137127187593</v>
      </c>
      <c r="K103" s="6" t="inlineStr">
        <f>IF(J103&lt;=80.0,"A",IF(J103&lt;=95.0,"B","C"))</f>
        <is>
          <r>
            <t xml:space="preserve">C</t>
          </r>
        </is>
      </c>
    </row>
    <row r="104" customHeight="1" ht="20">
      <c r="A104" s="6" t="inlineStr">
        <is>
          <r>
            <t xml:space="preserve">89987</t>
          </r>
        </is>
      </c>
      <c r="B104" s="7" t="inlineStr">
        <is>
          <r>
            <t xml:space="preserve">REGISTRO DE GAVETA BRUTO, LATÃO, ROSCÁVEL, 3/4", COM ACABAMENTO E CANOPLA CROMADOS - FORNECIMENTO E INSTALAÇÃO. AF_08/2021</t>
          </r>
        </is>
      </c>
      <c r="C104" s="6" t="inlineStr">
        <is>
          <r>
            <t xml:space="preserve">SINAPI</t>
          </r>
        </is>
      </c>
      <c r="D104" s="6" t="inlineStr">
        <is>
          <r>
            <t xml:space="preserve">Serviço</t>
          </r>
        </is>
      </c>
      <c r="E104" s="6" t="inlineStr">
        <is>
          <r>
            <t xml:space="preserve">UN</t>
          </r>
        </is>
      </c>
      <c r="F104" s="8" t="n">
        <v>2.0</v>
      </c>
      <c r="G104" s="9" t="n">
        <v>135.57</v>
      </c>
      <c r="H104" s="9" t="n">
        <f>ROUND(F104*G104,2)</f>
        <v>271.14</v>
      </c>
      <c r="I104" s="10" t="n">
        <f>H104 / VALOR_TOTAL * 100</f>
        <v>0.06188921802582707</v>
      </c>
      <c r="J104" s="10" t="n">
        <f>I104+J103</f>
        <v>98.62326048990175</v>
      </c>
      <c r="K104" s="6" t="inlineStr">
        <f>IF(J104&lt;=80.0,"A",IF(J104&lt;=95.0,"B","C"))</f>
        <is>
          <r>
            <t xml:space="preserve">C</t>
          </r>
        </is>
      </c>
    </row>
    <row r="105" customHeight="1" ht="20">
      <c r="A105" s="6" t="inlineStr">
        <is>
          <r>
            <t xml:space="preserve">91940</t>
          </r>
        </is>
      </c>
      <c r="B105" s="7" t="inlineStr">
        <is>
          <r>
            <t xml:space="preserve">CAIXA RETANGULAR 4" X 2" MÉDIA (1,30 M DO PISO), PVC, INSTALADA EM PAREDE - FORNECIMENTO E INSTALAÇÃO. AF_03/2023</t>
          </r>
        </is>
      </c>
      <c r="C105" s="6" t="inlineStr">
        <is>
          <r>
            <t xml:space="preserve">SINAPI</t>
          </r>
        </is>
      </c>
      <c r="D105" s="6" t="inlineStr">
        <is>
          <r>
            <t xml:space="preserve">Serviço</t>
          </r>
        </is>
      </c>
      <c r="E105" s="6" t="inlineStr">
        <is>
          <r>
            <t xml:space="preserve">UN</t>
          </r>
        </is>
      </c>
      <c r="F105" s="8" t="n">
        <v>11.0</v>
      </c>
      <c r="G105" s="9" t="n">
        <v>24.64</v>
      </c>
      <c r="H105" s="9" t="n">
        <f>ROUND(F105*G105,2)</f>
        <v>271.04</v>
      </c>
      <c r="I105" s="10" t="n">
        <f>H105 / VALOR_TOTAL * 100</f>
        <v>0.06186639246780325</v>
      </c>
      <c r="J105" s="10" t="n">
        <f>I105+J104</f>
        <v>98.68512688236956</v>
      </c>
      <c r="K105" s="6" t="inlineStr">
        <f>IF(J105&lt;=80.0,"A",IF(J105&lt;=95.0,"B","C"))</f>
        <is>
          <r>
            <t xml:space="preserve">C</t>
          </r>
        </is>
      </c>
    </row>
    <row r="106" customHeight="1" ht="20">
      <c r="A106" s="6" t="inlineStr">
        <is>
          <r>
            <t xml:space="preserve">104402</t>
          </r>
        </is>
      </c>
      <c r="B106" s="7" t="inlineStr">
        <is>
          <r>
            <t xml:space="preserve">CONDULETE DE PVC, TIPO C, PARA ELETRODUTO DE PVC SOLDÁVEL DN 25 MM (3/4''), APARENTE - FORNECIMENTO E INSTALAÇÃO. AF_10/2022</t>
          </r>
        </is>
      </c>
      <c r="C106" s="6" t="inlineStr">
        <is>
          <r>
            <t xml:space="preserve">SINAPI</t>
          </r>
        </is>
      </c>
      <c r="D106" s="6" t="inlineStr">
        <is>
          <r>
            <t xml:space="preserve">Serviço</t>
          </r>
        </is>
      </c>
      <c r="E106" s="6" t="inlineStr">
        <is>
          <r>
            <t xml:space="preserve">UN</t>
          </r>
        </is>
      </c>
      <c r="F106" s="8" t="n">
        <v>7.0</v>
      </c>
      <c r="G106" s="9" t="n">
        <v>37.1</v>
      </c>
      <c r="H106" s="9" t="n">
        <f>ROUND(F106*G106,2)</f>
        <v>259.7</v>
      </c>
      <c r="I106" s="10" t="n">
        <f>H106 / VALOR_TOTAL * 100</f>
        <v>0.05927797418790031</v>
      </c>
      <c r="J106" s="10" t="n">
        <f>I106+J105</f>
        <v>98.74440485655745</v>
      </c>
      <c r="K106" s="6" t="inlineStr">
        <f>IF(J106&lt;=80.0,"A",IF(J106&lt;=95.0,"B","C"))</f>
        <is>
          <r>
            <t xml:space="preserve">C</t>
          </r>
        </is>
      </c>
    </row>
    <row r="107" customHeight="1" ht="20">
      <c r="A107" s="6" t="inlineStr">
        <is>
          <r>
            <t xml:space="preserve">101161</t>
          </r>
        </is>
      </c>
      <c r="B107" s="7" t="inlineStr">
        <is>
          <r>
            <t xml:space="preserve">ALVENARIA DE VEDAÇÃO COM ELEMENTO VAZADO DE CONCRETO (COBOGÓ) DE 7X50X50CM E ARGAMASSA DE ASSENTAMENTO COM PREPARO EM BETONEIRA. AF_05/2020</t>
          </r>
        </is>
      </c>
      <c r="C107" s="6" t="inlineStr">
        <is>
          <r>
            <t xml:space="preserve">SINAPI</t>
          </r>
        </is>
      </c>
      <c r="D107" s="6" t="inlineStr">
        <is>
          <r>
            <t xml:space="preserve">Serviço</t>
          </r>
        </is>
      </c>
      <c r="E107" s="6" t="inlineStr">
        <is>
          <r>
            <t xml:space="preserve">M2</t>
          </r>
        </is>
      </c>
      <c r="F107" s="8" t="n">
        <v>0.79</v>
      </c>
      <c r="G107" s="9" t="n">
        <v>288.4</v>
      </c>
      <c r="H107" s="9" t="n">
        <f>ROUND(F107*G107,2)</f>
        <v>227.836</v>
      </c>
      <c r="I107" s="10" t="n">
        <f>H107 / VALOR_TOTAL * 100</f>
        <v>0.05200483837918543</v>
      </c>
      <c r="J107" s="10" t="n">
        <f>I107+J106</f>
        <v>98.79641060795896</v>
      </c>
      <c r="K107" s="6" t="inlineStr">
        <f>IF(J107&lt;=80.0,"A",IF(J107&lt;=95.0,"B","C"))</f>
        <is>
          <r>
            <t xml:space="preserve">C</t>
          </r>
        </is>
      </c>
    </row>
    <row r="108" customHeight="1" ht="20">
      <c r="A108" s="6" t="inlineStr">
        <is>
          <r>
            <t xml:space="preserve">94681</t>
          </r>
        </is>
      </c>
      <c r="B108" s="7" t="inlineStr">
        <is>
          <r>
            <t xml:space="preserve">CURVA 90 GRAUS, PVC, SOLDÁVEL, DN 60 MM, INSTALADO EM RESERVAÇÃO PREDIAL DE ÁGUA - FORNECIMENTO E INSTALAÇÃO. AF_04/2024</t>
          </r>
        </is>
      </c>
      <c r="C108" s="6" t="inlineStr">
        <is>
          <r>
            <t xml:space="preserve">SINAPI</t>
          </r>
        </is>
      </c>
      <c r="D108" s="6" t="inlineStr">
        <is>
          <r>
            <t xml:space="preserve">Serviço</t>
          </r>
        </is>
      </c>
      <c r="E108" s="6" t="inlineStr">
        <is>
          <r>
            <t xml:space="preserve">UN</t>
          </r>
        </is>
      </c>
      <c r="F108" s="8" t="n">
        <v>4.0</v>
      </c>
      <c r="G108" s="9" t="n">
        <v>56.81</v>
      </c>
      <c r="H108" s="9" t="n">
        <f>ROUND(F108*G108,2)</f>
        <v>227.24</v>
      </c>
      <c r="I108" s="10" t="n">
        <f>H108 / VALOR_TOTAL * 100</f>
        <v>0.05186879805336337</v>
      </c>
      <c r="J108" s="10" t="n">
        <f>I108+J107</f>
        <v>98.84827940601232</v>
      </c>
      <c r="K108" s="6" t="inlineStr">
        <f>IF(J108&lt;=80.0,"A",IF(J108&lt;=95.0,"B","C"))</f>
        <is>
          <r>
            <t xml:space="preserve">C</t>
          </r>
        </is>
      </c>
    </row>
    <row r="109" customHeight="1" ht="28">
      <c r="A109" s="6" t="inlineStr">
        <is>
          <r>
            <t xml:space="preserve">CP-1070214-PMSLM</t>
          </r>
        </is>
      </c>
      <c r="B109" s="7" t="inlineStr">
        <is>
          <r>
            <t xml:space="preserve">PAPELEIRA PLÁSTICA TIPO DISPENSER PARA PAPEL HIGIÊNICO (FONTE: CAERN - RN - 1070214)</t>
          </r>
        </is>
      </c>
      <c r="C109" s="6" t="inlineStr">
        <is>
          <r>
            <t xml:space="preserve">Composições</t>
          </r>
        </is>
      </c>
      <c r="D109" s="6" t="inlineStr">
        <is>
          <r>
            <t xml:space="preserve">Serviço</t>
          </r>
        </is>
      </c>
      <c r="E109" s="6" t="inlineStr">
        <is>
          <r>
            <t xml:space="preserve">UN</t>
          </r>
        </is>
      </c>
      <c r="F109" s="8" t="n">
        <v>2.0</v>
      </c>
      <c r="G109" s="9" t="n">
        <v>113.28</v>
      </c>
      <c r="H109" s="9" t="n">
        <f>ROUND(F109*G109,2)</f>
        <v>226.56</v>
      </c>
      <c r="I109" s="10" t="n">
        <f>H109 / VALOR_TOTAL * 100</f>
        <v>0.051713584258801286</v>
      </c>
      <c r="J109" s="10" t="n">
        <f>I109+J108</f>
        <v>98.89999299027113</v>
      </c>
      <c r="K109" s="6" t="inlineStr">
        <f>IF(J109&lt;=80.0,"A",IF(J109&lt;=95.0,"B","C"))</f>
        <is>
          <r>
            <t xml:space="preserve">C</t>
          </r>
        </is>
      </c>
    </row>
    <row r="110" customHeight="1" ht="20">
      <c r="A110" s="6" t="inlineStr">
        <is>
          <r>
            <t xml:space="preserve">92761</t>
          </r>
        </is>
      </c>
      <c r="B110" s="7" t="inlineStr">
        <is>
          <r>
            <t xml:space="preserve">ARMAÇÃO DE PILAR OU VIGA DE ESTRUTURA CONVENCIONAL DE CONCRETO ARMADO UTILIZANDO AÇO CA-50 DE 8,0 MM - MONTAGEM. AF_06/2022</t>
          </r>
        </is>
      </c>
      <c r="C110" s="6" t="inlineStr">
        <is>
          <r>
            <t xml:space="preserve">SINAPI</t>
          </r>
        </is>
      </c>
      <c r="D110" s="6" t="inlineStr">
        <is>
          <r>
            <t xml:space="preserve">Serviço</t>
          </r>
        </is>
      </c>
      <c r="E110" s="6" t="inlineStr">
        <is>
          <r>
            <t xml:space="preserve">KG</t>
          </r>
        </is>
      </c>
      <c r="F110" s="8" t="n">
        <v>15.2</v>
      </c>
      <c r="G110" s="9" t="n">
        <v>14.4</v>
      </c>
      <c r="H110" s="9" t="n">
        <f>ROUND(F110*G110,2)</f>
        <v>218.88</v>
      </c>
      <c r="I110" s="10" t="n">
        <f>H110 / VALOR_TOTAL * 100</f>
        <v>0.04996058140257074</v>
      </c>
      <c r="J110" s="10" t="n">
        <f>I110+J109</f>
        <v>98.9499535716737</v>
      </c>
      <c r="K110" s="6" t="inlineStr">
        <f>IF(J110&lt;=80.0,"A",IF(J110&lt;=95.0,"B","C"))</f>
        <is>
          <r>
            <t xml:space="preserve">C</t>
          </r>
        </is>
      </c>
    </row>
    <row r="111" customHeight="1" ht="28">
      <c r="A111" s="6" t="inlineStr">
        <is>
          <r>
            <t xml:space="preserve">89731</t>
          </r>
        </is>
      </c>
      <c r="B111" s="7" t="inlineStr">
        <is>
          <r>
            <t xml:space="preserve">JOELHO 90 GRAUS, PVC, SERIE NORMAL, ESGOTO PREDIAL, DN 50 MM, JUNTA ELÁSTICA, FORNECIDO E INSTALADO EM RAMAL DE DESCARGA OU RAMAL DE ESGOTO SANITÁRIO. AF_08/2022</t>
          </r>
        </is>
      </c>
      <c r="C111" s="6" t="inlineStr">
        <is>
          <r>
            <t xml:space="preserve">SINAPI</t>
          </r>
        </is>
      </c>
      <c r="D111" s="6" t="inlineStr">
        <is>
          <r>
            <t xml:space="preserve">Serviço</t>
          </r>
        </is>
      </c>
      <c r="E111" s="6" t="inlineStr">
        <is>
          <r>
            <t xml:space="preserve">UN</t>
          </r>
        </is>
      </c>
      <c r="F111" s="8" t="n">
        <v>11.0</v>
      </c>
      <c r="G111" s="9" t="n">
        <v>19.64</v>
      </c>
      <c r="H111" s="9" t="n">
        <f>ROUND(F111*G111,2)</f>
        <v>216.04</v>
      </c>
      <c r="I111" s="10" t="n">
        <f>H111 / VALOR_TOTAL * 100</f>
        <v>0.04931233555469381</v>
      </c>
      <c r="J111" s="10" t="n">
        <f>I111+J110</f>
        <v>98.99926590722839</v>
      </c>
      <c r="K111" s="6" t="inlineStr">
        <f>IF(J111&lt;=80.0,"A",IF(J111&lt;=95.0,"B","C"))</f>
        <is>
          <r>
            <t xml:space="preserve">C</t>
          </r>
        </is>
      </c>
    </row>
    <row r="112" customHeight="1" ht="20">
      <c r="A112" s="6" t="inlineStr">
        <is>
          <r>
            <t xml:space="preserve">94490</t>
          </r>
        </is>
      </c>
      <c r="B112" s="7" t="inlineStr">
        <is>
          <r>
            <t xml:space="preserve">REGISTRO DE ESFERA, PVC, SOLDÁVEL, COM VOLANTE, DN 32 MM - FORNECIMENTO E INSTALAÇÃO. AF_08/2021</t>
          </r>
        </is>
      </c>
      <c r="C112" s="6" t="inlineStr">
        <is>
          <r>
            <t xml:space="preserve">SINAPI</t>
          </r>
        </is>
      </c>
      <c r="D112" s="6" t="inlineStr">
        <is>
          <r>
            <t xml:space="preserve">Serviço</t>
          </r>
        </is>
      </c>
      <c r="E112" s="6" t="inlineStr">
        <is>
          <r>
            <t xml:space="preserve">UN</t>
          </r>
        </is>
      </c>
      <c r="F112" s="8" t="n">
        <v>3.0</v>
      </c>
      <c r="G112" s="9" t="n">
        <v>68.11</v>
      </c>
      <c r="H112" s="9" t="n">
        <f>ROUND(F112*G112,2)</f>
        <v>204.33</v>
      </c>
      <c r="I112" s="10" t="n">
        <f>H112 / VALOR_TOTAL * 100</f>
        <v>0.0466394627101027</v>
      </c>
      <c r="J112" s="10" t="n">
        <f>I112+J111</f>
        <v>99.0459053699385</v>
      </c>
      <c r="K112" s="6" t="inlineStr">
        <f>IF(J112&lt;=80.0,"A",IF(J112&lt;=95.0,"B","C"))</f>
        <is>
          <r>
            <t xml:space="preserve">C</t>
          </r>
        </is>
      </c>
    </row>
    <row r="113" customHeight="1" ht="20">
      <c r="A113" s="6" t="inlineStr">
        <is>
          <r>
            <t xml:space="preserve">CP-103787-PMSLM</t>
          </r>
        </is>
      </c>
      <c r="B113" s="7" t="inlineStr">
        <is>
          <r>
            <t xml:space="preserve">LUMINÁRIA TIPO PLAFON QUADRADA, DE EMBUTIR, COM LED DE 18 W - FORNECIMENTO E INSTALAÇÃO. AF_03/2022</t>
          </r>
        </is>
      </c>
      <c r="C113" s="6" t="inlineStr">
        <is>
          <r>
            <t xml:space="preserve">Composições</t>
          </r>
        </is>
      </c>
      <c r="D113" s="6" t="inlineStr">
        <is>
          <r>
            <t xml:space="preserve">Serviço</t>
          </r>
        </is>
      </c>
      <c r="E113" s="6" t="inlineStr">
        <is>
          <r>
            <t xml:space="preserve">UN</t>
          </r>
        </is>
      </c>
      <c r="F113" s="8" t="n">
        <v>3.0</v>
      </c>
      <c r="G113" s="9" t="n">
        <v>66.07</v>
      </c>
      <c r="H113" s="9" t="n">
        <f>ROUND(F113*G113,2)</f>
        <v>198.21</v>
      </c>
      <c r="I113" s="10" t="n">
        <f>H113 / VALOR_TOTAL * 100</f>
        <v>0.04524253855904398</v>
      </c>
      <c r="J113" s="10" t="n">
        <f>I113+J112</f>
        <v>99.09114790849753</v>
      </c>
      <c r="K113" s="6" t="inlineStr">
        <f>IF(J113&lt;=80.0,"A",IF(J113&lt;=95.0,"B","C"))</f>
        <is>
          <r>
            <t xml:space="preserve">C</t>
          </r>
        </is>
      </c>
    </row>
    <row r="114" customHeight="1" ht="20">
      <c r="A114" s="6" t="inlineStr">
        <is>
          <r>
            <t xml:space="preserve">86915</t>
          </r>
        </is>
      </c>
      <c r="B114" s="7" t="inlineStr">
        <is>
          <r>
            <t xml:space="preserve">TORNEIRA CROMADA DE MESA, 1/2" OU 3/4", PARA LAVATÓRIO, PADRÃO MÉDIO - FORNECIMENTO E INSTALAÇÃO. AF_01/2020</t>
          </r>
        </is>
      </c>
      <c r="C114" s="6" t="inlineStr">
        <is>
          <r>
            <t xml:space="preserve">SINAPI</t>
          </r>
        </is>
      </c>
      <c r="D114" s="6" t="inlineStr">
        <is>
          <r>
            <t xml:space="preserve">Serviço</t>
          </r>
        </is>
      </c>
      <c r="E114" s="6" t="inlineStr">
        <is>
          <r>
            <t xml:space="preserve">UN</t>
          </r>
        </is>
      </c>
      <c r="F114" s="8" t="n">
        <v>1.0</v>
      </c>
      <c r="G114" s="9" t="n">
        <v>190.56</v>
      </c>
      <c r="H114" s="9" t="n">
        <f>ROUND(F114*G114,2)</f>
        <v>190.56</v>
      </c>
      <c r="I114" s="10" t="n">
        <f>H114 / VALOR_TOTAL * 100</f>
        <v>0.043496383370220576</v>
      </c>
      <c r="J114" s="10" t="n">
        <f>I114+J113</f>
        <v>99.13464429186776</v>
      </c>
      <c r="K114" s="6" t="inlineStr">
        <f>IF(J114&lt;=80.0,"A",IF(J114&lt;=95.0,"B","C"))</f>
        <is>
          <r>
            <t xml:space="preserve">C</t>
          </r>
        </is>
      </c>
    </row>
    <row r="115" customHeight="1" ht="28">
      <c r="A115" s="6" t="inlineStr">
        <is>
          <r>
            <t xml:space="preserve">89778</t>
          </r>
        </is>
      </c>
      <c r="B115" s="7" t="inlineStr">
        <is>
          <r>
            <t xml:space="preserve">LUVA SIMPLES, PVC, SERIE NORMAL, ESGOTO PREDIAL, DN 100 MM, JUNTA ELÁSTICA, FORNECIDO E INSTALADO EM RAMAL DE DESCARGA OU RAMAL DE ESGOTO SANITÁRIO. AF_08/2022</t>
          </r>
        </is>
      </c>
      <c r="C115" s="6" t="inlineStr">
        <is>
          <r>
            <t xml:space="preserve">SINAPI</t>
          </r>
        </is>
      </c>
      <c r="D115" s="6" t="inlineStr">
        <is>
          <r>
            <t xml:space="preserve">Serviço</t>
          </r>
        </is>
      </c>
      <c r="E115" s="6" t="inlineStr">
        <is>
          <r>
            <t xml:space="preserve">UN</t>
          </r>
        </is>
      </c>
      <c r="F115" s="8" t="n">
        <v>9.0</v>
      </c>
      <c r="G115" s="9" t="n">
        <v>20.69</v>
      </c>
      <c r="H115" s="9" t="n">
        <f>ROUND(F115*G115,2)</f>
        <v>186.21</v>
      </c>
      <c r="I115" s="10" t="n">
        <f>H115 / VALOR_TOTAL * 100</f>
        <v>0.04250347159618374</v>
      </c>
      <c r="J115" s="10" t="n">
        <f>I115+J114</f>
        <v>99.17714776346395</v>
      </c>
      <c r="K115" s="6" t="inlineStr">
        <f>IF(J115&lt;=80.0,"A",IF(J115&lt;=95.0,"B","C"))</f>
        <is>
          <r>
            <t xml:space="preserve">C</t>
          </r>
        </is>
      </c>
    </row>
    <row r="116" customHeight="1" ht="20">
      <c r="A116" s="6" t="inlineStr">
        <is>
          <r>
            <t xml:space="preserve">98102</t>
          </r>
        </is>
      </c>
      <c r="B116" s="7" t="inlineStr">
        <is>
          <r>
            <t xml:space="preserve">CAIXA DE GORDURA SIMPLES, CIRCULAR, EM CONCRETO PRÉ-MOLDADO, DIÂMETRO INTERNO = 0,4 M, ALTURA INTERNA = 0,4 M. AF_12/2020</t>
          </r>
        </is>
      </c>
      <c r="C116" s="6" t="inlineStr">
        <is>
          <r>
            <t xml:space="preserve">SINAPI</t>
          </r>
        </is>
      </c>
      <c r="D116" s="6" t="inlineStr">
        <is>
          <r>
            <t xml:space="preserve">Serviço</t>
          </r>
        </is>
      </c>
      <c r="E116" s="6" t="inlineStr">
        <is>
          <r>
            <t xml:space="preserve">UN</t>
          </r>
        </is>
      </c>
      <c r="F116" s="8" t="n">
        <v>1.0</v>
      </c>
      <c r="G116" s="9" t="n">
        <v>178.5</v>
      </c>
      <c r="H116" s="9" t="n">
        <f>ROUND(F116*G116,2)</f>
        <v>178.5</v>
      </c>
      <c r="I116" s="10" t="n">
        <f>H116 / VALOR_TOTAL * 100</f>
        <v>0.04074362107254604</v>
      </c>
      <c r="J116" s="10" t="n">
        <f>I116+J115</f>
        <v>99.21789138453649</v>
      </c>
      <c r="K116" s="6" t="inlineStr">
        <f>IF(J116&lt;=80.0,"A",IF(J116&lt;=95.0,"B","C"))</f>
        <is>
          <r>
            <t xml:space="preserve">C</t>
          </r>
        </is>
      </c>
    </row>
    <row r="117" customHeight="1" ht="20">
      <c r="A117" s="6" t="inlineStr">
        <is>
          <r>
            <t xml:space="preserve">94675</t>
          </r>
        </is>
      </c>
      <c r="B117" s="7" t="inlineStr">
        <is>
          <r>
            <t xml:space="preserve">CURVA 90 GRAUS, PVC, SOLDÁVEL, DN 32 MM, INSTALADO EM RESERVAÇÃO PREDIAL DE ÁGUA - FORNECIMENTO E INSTALAÇÃO. AF_04/2024</t>
          </r>
        </is>
      </c>
      <c r="C117" s="6" t="inlineStr">
        <is>
          <r>
            <t xml:space="preserve">SINAPI</t>
          </r>
        </is>
      </c>
      <c r="D117" s="6" t="inlineStr">
        <is>
          <r>
            <t xml:space="preserve">Serviço</t>
          </r>
        </is>
      </c>
      <c r="E117" s="6" t="inlineStr">
        <is>
          <r>
            <t xml:space="preserve">UN</t>
          </r>
        </is>
      </c>
      <c r="F117" s="8" t="n">
        <v>12.0</v>
      </c>
      <c r="G117" s="9" t="n">
        <v>14.23</v>
      </c>
      <c r="H117" s="9" t="n">
        <f>ROUND(F117*G117,2)</f>
        <v>170.76</v>
      </c>
      <c r="I117" s="10" t="n">
        <f>H117 / VALOR_TOTAL * 100</f>
        <v>0.03897692288150118</v>
      </c>
      <c r="J117" s="10" t="n">
        <f>I117+J116</f>
        <v>99.25686830741799</v>
      </c>
      <c r="K117" s="6" t="inlineStr">
        <f>IF(J117&lt;=80.0,"A",IF(J117&lt;=95.0,"B","C"))</f>
        <is>
          <r>
            <t xml:space="preserve">C</t>
          </r>
        </is>
      </c>
    </row>
    <row r="118" customHeight="1" ht="20">
      <c r="A118" s="6" t="inlineStr">
        <is>
          <r>
            <t xml:space="preserve">94706</t>
          </r>
        </is>
      </c>
      <c r="B118" s="7" t="inlineStr">
        <is>
          <r>
            <t xml:space="preserve">ADAPTADOR COM FLANGE E ANEL DE VEDAÇÃO, PVC, SOLDÁVEL, DN 50 MM X 1 1/2", INSTALADO EM RESERVAÇÃO PREDIAL DE ÁGUA - FORNECIMENTO E INSTALAÇÃO. AF_04/2024</t>
          </r>
        </is>
      </c>
      <c r="C118" s="6" t="inlineStr">
        <is>
          <r>
            <t xml:space="preserve">SINAPI</t>
          </r>
        </is>
      </c>
      <c r="D118" s="6" t="inlineStr">
        <is>
          <r>
            <t xml:space="preserve">Serviço</t>
          </r>
        </is>
      </c>
      <c r="E118" s="6" t="inlineStr">
        <is>
          <r>
            <t xml:space="preserve">UN</t>
          </r>
        </is>
      </c>
      <c r="F118" s="8" t="n">
        <v>4.0</v>
      </c>
      <c r="G118" s="9" t="n">
        <v>42.03</v>
      </c>
      <c r="H118" s="9" t="n">
        <f>ROUND(F118*G118,2)</f>
        <v>168.12</v>
      </c>
      <c r="I118" s="10" t="n">
        <f>H118 / VALOR_TOTAL * 100</f>
        <v>0.038374328149671934</v>
      </c>
      <c r="J118" s="10" t="n">
        <f>I118+J117</f>
        <v>99.29524263556766</v>
      </c>
      <c r="K118" s="6" t="inlineStr">
        <f>IF(J118&lt;=80.0,"A",IF(J118&lt;=95.0,"B","C"))</f>
        <is>
          <r>
            <t xml:space="preserve">C</t>
          </r>
        </is>
      </c>
    </row>
    <row r="119" customHeight="1" ht="28">
      <c r="A119" s="6" t="inlineStr">
        <is>
          <r>
            <t xml:space="preserve">89753</t>
          </r>
        </is>
      </c>
      <c r="B119" s="7" t="inlineStr">
        <is>
          <r>
            <t xml:space="preserve">LUVA SIMPLES, PVC, SERIE NORMAL, ESGOTO PREDIAL, DN 50 MM, JUNTA ELÁSTICA, FORNECIDO E INSTALADO EM RAMAL DE DESCARGA OU RAMAL DE ESGOTO SANITÁRIO. AF_08/2022</t>
          </r>
        </is>
      </c>
      <c r="C119" s="6" t="inlineStr">
        <is>
          <r>
            <t xml:space="preserve">SINAPI</t>
          </r>
        </is>
      </c>
      <c r="D119" s="6" t="inlineStr">
        <is>
          <r>
            <t xml:space="preserve">Serviço</t>
          </r>
        </is>
      </c>
      <c r="E119" s="6" t="inlineStr">
        <is>
          <r>
            <t xml:space="preserve">UN</t>
          </r>
        </is>
      </c>
      <c r="F119" s="8" t="n">
        <v>15.0</v>
      </c>
      <c r="G119" s="9" t="n">
        <v>11.03</v>
      </c>
      <c r="H119" s="9" t="n">
        <f>ROUND(F119*G119,2)</f>
        <v>165.45</v>
      </c>
      <c r="I119" s="10" t="n">
        <f>H119 / VALOR_TOTAL * 100</f>
        <v>0.037764885750435524</v>
      </c>
      <c r="J119" s="10" t="n">
        <f>I119+J118</f>
        <v>99.3330075213181</v>
      </c>
      <c r="K119" s="6" t="inlineStr">
        <f>IF(J119&lt;=80.0,"A",IF(J119&lt;=95.0,"B","C"))</f>
        <is>
          <r>
            <t xml:space="preserve">C</t>
          </r>
        </is>
      </c>
    </row>
    <row r="120" customHeight="1" ht="28">
      <c r="A120" s="6" t="inlineStr">
        <is>
          <r>
            <t xml:space="preserve">89436</t>
          </r>
        </is>
      </c>
      <c r="B120" s="7" t="inlineStr">
        <is>
          <r>
            <t xml:space="preserve">ADAPTADOR CURTO COM BOLSA E ROSCA PARA REGISTRO, PVC, SOLDÁVEL, DN 32MM X 1, INSTALADO EM RAMAL DE DISTRIBUIÇÃO DE ÁGUA - FORNECIMENTO E INSTALAÇÃO. AF_06/2022</t>
          </r>
        </is>
      </c>
      <c r="C120" s="6" t="inlineStr">
        <is>
          <r>
            <t xml:space="preserve">SINAPI</t>
          </r>
        </is>
      </c>
      <c r="D120" s="6" t="inlineStr">
        <is>
          <r>
            <t xml:space="preserve">Serviço</t>
          </r>
        </is>
      </c>
      <c r="E120" s="6" t="inlineStr">
        <is>
          <r>
            <t xml:space="preserve">UN</t>
          </r>
        </is>
      </c>
      <c r="F120" s="8" t="n">
        <v>16.0</v>
      </c>
      <c r="G120" s="9" t="n">
        <v>10.17</v>
      </c>
      <c r="H120" s="9" t="n">
        <f>ROUND(F120*G120,2)</f>
        <v>162.72</v>
      </c>
      <c r="I120" s="10" t="n">
        <f>H120 / VALOR_TOTAL * 100</f>
        <v>0.037141748016384826</v>
      </c>
      <c r="J120" s="10" t="n">
        <f>I120+J119</f>
        <v>99.37014926933448</v>
      </c>
      <c r="K120" s="6" t="inlineStr">
        <f>IF(J120&lt;=80.0,"A",IF(J120&lt;=95.0,"B","C"))</f>
        <is>
          <r>
            <t xml:space="preserve">C</t>
          </r>
        </is>
      </c>
    </row>
    <row r="121" customHeight="1" ht="20">
      <c r="A121" s="6" t="inlineStr">
        <is>
          <r>
            <t xml:space="preserve">94679</t>
          </r>
        </is>
      </c>
      <c r="B121" s="7" t="inlineStr">
        <is>
          <r>
            <t xml:space="preserve">CURVA 90 GRAUS, PVC, SOLDÁVEL, DN 50 MM, INSTALADO EM RESERVAÇÃO PREDIAL DE ÁGUA - FORNECIMENTO E INSTALAÇÃO. AF_04/2024</t>
          </r>
        </is>
      </c>
      <c r="C121" s="6" t="inlineStr">
        <is>
          <r>
            <t xml:space="preserve">SINAPI</t>
          </r>
        </is>
      </c>
      <c r="D121" s="6" t="inlineStr">
        <is>
          <r>
            <t xml:space="preserve">Serviço</t>
          </r>
        </is>
      </c>
      <c r="E121" s="6" t="inlineStr">
        <is>
          <r>
            <t xml:space="preserve">UN</t>
          </r>
        </is>
      </c>
      <c r="F121" s="8" t="n">
        <v>5.0</v>
      </c>
      <c r="G121" s="9" t="n">
        <v>27.82</v>
      </c>
      <c r="H121" s="9" t="n">
        <f>ROUND(F121*G121,2)</f>
        <v>139.1</v>
      </c>
      <c r="I121" s="10" t="n">
        <f>H121 / VALOR_TOTAL * 100</f>
        <v>0.03175035121115492</v>
      </c>
      <c r="J121" s="10" t="n">
        <f>I121+J120</f>
        <v>99.40189962054563</v>
      </c>
      <c r="K121" s="6" t="inlineStr">
        <f>IF(J121&lt;=80.0,"A",IF(J121&lt;=95.0,"B","C"))</f>
        <is>
          <r>
            <t xml:space="preserve">C</t>
          </r>
        </is>
      </c>
    </row>
    <row r="122" customHeight="1" ht="20">
      <c r="A122" s="6" t="inlineStr">
        <is>
          <r>
            <t xml:space="preserve">93654</t>
          </r>
        </is>
      </c>
      <c r="B122" s="7" t="inlineStr">
        <is>
          <r>
            <t xml:space="preserve">DISJUNTOR MONOPOLAR TIPO DIN, CORRENTE NOMINAL DE 16A - FORNECIMENTO E INSTALAÇÃO. AF_07/2025</t>
          </r>
        </is>
      </c>
      <c r="C122" s="6" t="inlineStr">
        <is>
          <r>
            <t xml:space="preserve">SINAPI</t>
          </r>
        </is>
      </c>
      <c r="D122" s="6" t="inlineStr">
        <is>
          <r>
            <t xml:space="preserve">Serviço</t>
          </r>
        </is>
      </c>
      <c r="E122" s="6" t="inlineStr">
        <is>
          <r>
            <t xml:space="preserve">UN</t>
          </r>
        </is>
      </c>
      <c r="F122" s="8" t="n">
        <v>8.0</v>
      </c>
      <c r="G122" s="9" t="n">
        <v>16.05</v>
      </c>
      <c r="H122" s="9" t="n">
        <f>ROUND(F122*G122,2)</f>
        <v>128.4</v>
      </c>
      <c r="I122" s="10" t="n">
        <f>H122 / VALOR_TOTAL * 100</f>
        <v>0.029308016502604544</v>
      </c>
      <c r="J122" s="10" t="n">
        <f>I122+J121</f>
        <v>99.43120763704825</v>
      </c>
      <c r="K122" s="6" t="inlineStr">
        <f>IF(J122&lt;=80.0,"A",IF(J122&lt;=95.0,"B","C"))</f>
        <is>
          <r>
            <t xml:space="preserve">C</t>
          </r>
        </is>
      </c>
    </row>
    <row r="123" customHeight="1" ht="20">
      <c r="A123" s="6" t="inlineStr">
        <is>
          <r>
            <t xml:space="preserve">94696</t>
          </r>
        </is>
      </c>
      <c r="B123" s="7" t="inlineStr">
        <is>
          <r>
            <t xml:space="preserve">TÊ, PVC, SOLDÁVEL, DN 60 MM INSTALADO EM RESERVAÇÃO PREDIAL DE ÁGUA - FORNECIMENTO E INSTALAÇÃO. AF_04/2024</t>
          </r>
        </is>
      </c>
      <c r="C123" s="6" t="inlineStr">
        <is>
          <r>
            <t xml:space="preserve">SINAPI</t>
          </r>
        </is>
      </c>
      <c r="D123" s="6" t="inlineStr">
        <is>
          <r>
            <t xml:space="preserve">Serviço</t>
          </r>
        </is>
      </c>
      <c r="E123" s="6" t="inlineStr">
        <is>
          <r>
            <t xml:space="preserve">UN</t>
          </r>
        </is>
      </c>
      <c r="F123" s="8" t="n">
        <v>2.0</v>
      </c>
      <c r="G123" s="9" t="n">
        <v>59.48</v>
      </c>
      <c r="H123" s="9" t="n">
        <f>ROUND(F123*G123,2)</f>
        <v>118.96</v>
      </c>
      <c r="I123" s="10" t="n">
        <f>H123 / VALOR_TOTAL * 100</f>
        <v>0.02715328382515449</v>
      </c>
      <c r="J123" s="10" t="n">
        <f>I123+J122</f>
        <v>99.4583609208734</v>
      </c>
      <c r="K123" s="6" t="inlineStr">
        <f>IF(J123&lt;=80.0,"A",IF(J123&lt;=95.0,"B","C"))</f>
        <is>
          <r>
            <t xml:space="preserve">C</t>
          </r>
        </is>
      </c>
    </row>
    <row r="124" customHeight="1" ht="20">
      <c r="A124" s="6" t="inlineStr">
        <is>
          <r>
            <t xml:space="preserve">95547</t>
          </r>
        </is>
      </c>
      <c r="B124" s="7" t="inlineStr">
        <is>
          <r>
            <t xml:space="preserve">SABONETEIRA PLASTICA TIPO DISPENSER PARA SABONETE LIQUIDO COM RESERVATORIO 800 A 1500 ML, INCLUSO FIXAÇÃO. AF_01/2020</t>
          </r>
        </is>
      </c>
      <c r="C124" s="6" t="inlineStr">
        <is>
          <r>
            <t xml:space="preserve">SINAPI</t>
          </r>
        </is>
      </c>
      <c r="D124" s="6" t="inlineStr">
        <is>
          <r>
            <t xml:space="preserve">Serviço</t>
          </r>
        </is>
      </c>
      <c r="E124" s="6" t="inlineStr">
        <is>
          <r>
            <t xml:space="preserve">UN</t>
          </r>
        </is>
      </c>
      <c r="F124" s="8" t="n">
        <v>1.0</v>
      </c>
      <c r="G124" s="9" t="n">
        <v>117.85</v>
      </c>
      <c r="H124" s="9" t="n">
        <f>ROUND(F124*G124,2)</f>
        <v>117.85</v>
      </c>
      <c r="I124" s="10" t="n">
        <f>H124 / VALOR_TOTAL * 100</f>
        <v>0.026899920131089917</v>
      </c>
      <c r="J124" s="10" t="n">
        <f>I124+J123</f>
        <v>99.48526084100449</v>
      </c>
      <c r="K124" s="6" t="inlineStr">
        <f>IF(J124&lt;=80.0,"A",IF(J124&lt;=95.0,"B","C"))</f>
        <is>
          <r>
            <t xml:space="preserve">C</t>
          </r>
        </is>
      </c>
    </row>
    <row r="125" customHeight="1" ht="20">
      <c r="A125" s="6" t="inlineStr">
        <is>
          <r>
            <t xml:space="preserve">93671</t>
          </r>
        </is>
      </c>
      <c r="B125" s="7" t="inlineStr">
        <is>
          <r>
            <t xml:space="preserve">DISJUNTOR TRIPOLAR TIPO DIN, CORRENTE NOMINAL DE 32A - FORNECIMENTO E INSTALAÇÃO. AF_07/2025</t>
          </r>
        </is>
      </c>
      <c r="C125" s="6" t="inlineStr">
        <is>
          <r>
            <t xml:space="preserve">SINAPI</t>
          </r>
        </is>
      </c>
      <c r="D125" s="6" t="inlineStr">
        <is>
          <r>
            <t xml:space="preserve">Serviço</t>
          </r>
        </is>
      </c>
      <c r="E125" s="6" t="inlineStr">
        <is>
          <r>
            <t xml:space="preserve">UN</t>
          </r>
        </is>
      </c>
      <c r="F125" s="8" t="n">
        <v>1.0</v>
      </c>
      <c r="G125" s="9" t="n">
        <v>110.29</v>
      </c>
      <c r="H125" s="9" t="n">
        <f>ROUND(F125*G125,2)</f>
        <v>110.29</v>
      </c>
      <c r="I125" s="10" t="n">
        <f>H125 / VALOR_TOTAL * 100</f>
        <v>0.025174307944487967</v>
      </c>
      <c r="J125" s="10" t="n">
        <f>I125+J124</f>
        <v>99.51043514894897</v>
      </c>
      <c r="K125" s="6" t="inlineStr">
        <f>IF(J125&lt;=80.0,"A",IF(J125&lt;=95.0,"B","C"))</f>
        <is>
          <r>
            <t xml:space="preserve">C</t>
          </r>
        </is>
      </c>
    </row>
    <row r="126" customHeight="1" ht="28">
      <c r="A126" s="6" t="inlineStr">
        <is>
          <r>
            <t xml:space="preserve">89746</t>
          </r>
        </is>
      </c>
      <c r="B126" s="7" t="inlineStr">
        <is>
          <r>
            <t xml:space="preserve">JOELHO 45 GRAUS, PVC, SERIE NORMAL, ESGOTO PREDIAL, DN 100 MM, JUNTA ELÁSTICA, FORNECIDO E INSTALADO EM RAMAL DE DESCARGA OU RAMAL DE ESGOTO SANITÁRIO. AF_08/2022</t>
          </r>
        </is>
      </c>
      <c r="C126" s="6" t="inlineStr">
        <is>
          <r>
            <t xml:space="preserve">SINAPI</t>
          </r>
        </is>
      </c>
      <c r="D126" s="6" t="inlineStr">
        <is>
          <r>
            <t xml:space="preserve">Serviço</t>
          </r>
        </is>
      </c>
      <c r="E126" s="6" t="inlineStr">
        <is>
          <r>
            <t xml:space="preserve">UN</t>
          </r>
        </is>
      </c>
      <c r="F126" s="8" t="n">
        <v>3.0</v>
      </c>
      <c r="G126" s="9" t="n">
        <v>36.11</v>
      </c>
      <c r="H126" s="9" t="n">
        <f>ROUND(F126*G126,2)</f>
        <v>108.33</v>
      </c>
      <c r="I126" s="10" t="n">
        <f>H126 / VALOR_TOTAL * 100</f>
        <v>0.024726927007220796</v>
      </c>
      <c r="J126" s="10" t="n">
        <f>I126+J125</f>
        <v>99.5351620759562</v>
      </c>
      <c r="K126" s="6" t="inlineStr">
        <f>IF(J126&lt;=80.0,"A",IF(J126&lt;=95.0,"B","C"))</f>
        <is>
          <r>
            <t xml:space="preserve">C</t>
          </r>
        </is>
      </c>
    </row>
    <row r="127" customHeight="1" ht="20">
      <c r="A127" s="6" t="inlineStr">
        <is>
          <r>
            <t xml:space="preserve">103039</t>
          </r>
        </is>
      </c>
      <c r="B127" s="7" t="inlineStr">
        <is>
          <r>
            <t xml:space="preserve">REGISTRO DE ESFERA, PVC, ROSCÁVEL, COM VOLANTE, 1 1/2" - FORNECIMENTO E INSTALAÇÃO. AF_08/2021</t>
          </r>
        </is>
      </c>
      <c r="C127" s="6" t="inlineStr">
        <is>
          <r>
            <t xml:space="preserve">SINAPI</t>
          </r>
        </is>
      </c>
      <c r="D127" s="6" t="inlineStr">
        <is>
          <r>
            <t xml:space="preserve">Serviço</t>
          </r>
        </is>
      </c>
      <c r="E127" s="6" t="inlineStr">
        <is>
          <r>
            <t xml:space="preserve">UN</t>
          </r>
        </is>
      </c>
      <c r="F127" s="8" t="n">
        <v>1.0</v>
      </c>
      <c r="G127" s="9" t="n">
        <v>104.27</v>
      </c>
      <c r="H127" s="9" t="n">
        <f>ROUND(F127*G127,2)</f>
        <v>104.27</v>
      </c>
      <c r="I127" s="10" t="n">
        <f>H127 / VALOR_TOTAL * 100</f>
        <v>0.02380020935145308</v>
      </c>
      <c r="J127" s="10" t="n">
        <f>I127+J126</f>
        <v>99.55896228530764</v>
      </c>
      <c r="K127" s="6" t="inlineStr">
        <f>IF(J127&lt;=80.0,"A",IF(J127&lt;=95.0,"B","C"))</f>
        <is>
          <r>
            <t xml:space="preserve">C</t>
          </r>
        </is>
      </c>
    </row>
    <row r="128" customHeight="1" ht="15">
      <c r="A128" s="6" t="inlineStr">
        <is>
          <r>
            <t xml:space="preserve">102193</t>
          </r>
        </is>
      </c>
      <c r="B128" s="7" t="inlineStr">
        <is>
          <r>
            <t xml:space="preserve">LIXAMENTO DE MADEIRA PARA APLICAÇÃO DE FUNDO OU PINTURA. AF_01/2021</t>
          </r>
        </is>
      </c>
      <c r="C128" s="6" t="inlineStr">
        <is>
          <r>
            <t xml:space="preserve">SINAPI</t>
          </r>
        </is>
      </c>
      <c r="D128" s="6" t="inlineStr">
        <is>
          <r>
            <t xml:space="preserve">Serviço</t>
          </r>
        </is>
      </c>
      <c r="E128" s="6" t="inlineStr">
        <is>
          <r>
            <t xml:space="preserve">M2</t>
          </r>
        </is>
      </c>
      <c r="F128" s="8" t="n">
        <v>41.16</v>
      </c>
      <c r="G128" s="9" t="n">
        <v>2.47</v>
      </c>
      <c r="H128" s="9" t="n">
        <f>ROUND(F128*G128,2)</f>
        <v>101.6652</v>
      </c>
      <c r="I128" s="10" t="n">
        <f>H128 / VALOR_TOTAL * 100</f>
        <v>0.02320564921604822</v>
      </c>
      <c r="J128" s="10" t="n">
        <f>I128+J127</f>
        <v>99.58216903015048</v>
      </c>
      <c r="K128" s="6" t="inlineStr">
        <f>IF(J128&lt;=80.0,"A",IF(J128&lt;=95.0,"B","C"))</f>
        <is>
          <r>
            <t xml:space="preserve">C</t>
          </r>
        </is>
      </c>
    </row>
    <row r="129" customHeight="1" ht="20">
      <c r="A129" s="6" t="inlineStr">
        <is>
          <r>
            <t xml:space="preserve">94797</t>
          </r>
        </is>
      </c>
      <c r="B129" s="7" t="inlineStr">
        <is>
          <r>
            <t xml:space="preserve">TORNEIRA DE BOIA PARA CAIXA D'ÁGUA, ROSCÁVEL, 1" - FORNECIMENTO E INSTALAÇÃO. AF_08/2021</t>
          </r>
        </is>
      </c>
      <c r="C129" s="6" t="inlineStr">
        <is>
          <r>
            <t xml:space="preserve">SINAPI</t>
          </r>
        </is>
      </c>
      <c r="D129" s="6" t="inlineStr">
        <is>
          <r>
            <t xml:space="preserve">Serviço</t>
          </r>
        </is>
      </c>
      <c r="E129" s="6" t="inlineStr">
        <is>
          <r>
            <t xml:space="preserve">UN</t>
          </r>
        </is>
      </c>
      <c r="F129" s="8" t="n">
        <v>1.0</v>
      </c>
      <c r="G129" s="9" t="n">
        <v>101.64</v>
      </c>
      <c r="H129" s="9" t="n">
        <f>ROUND(F129*G129,2)</f>
        <v>101.64</v>
      </c>
      <c r="I129" s="10" t="n">
        <f>H129 / VALOR_TOTAL * 100</f>
        <v>0.023199897175426212</v>
      </c>
      <c r="J129" s="10" t="n">
        <f>I129+J128</f>
        <v>99.60536892732591</v>
      </c>
      <c r="K129" s="6" t="inlineStr">
        <f>IF(J129&lt;=80.0,"A",IF(J129&lt;=95.0,"B","C"))</f>
        <is>
          <r>
            <t xml:space="preserve">C</t>
          </r>
        </is>
      </c>
    </row>
    <row r="130" customHeight="1" ht="20">
      <c r="A130" s="6" t="inlineStr">
        <is>
          <r>
            <t xml:space="preserve">104344</t>
          </r>
        </is>
      </c>
      <c r="B130" s="7" t="inlineStr">
        <is>
          <r>
            <t xml:space="preserve">TE, PVC, SÉRIE NORMAL, ESGOTO PREDIAL, DN 100 X 50 MM, JUNTA ELÁSTICA, FORNECIDO E INSTALADO EM RAMAL DE DESCARGA OU RAMAL DE ESGOTO SANITÁRIO. AF_08/2022</t>
          </r>
        </is>
      </c>
      <c r="C130" s="6" t="inlineStr">
        <is>
          <r>
            <t xml:space="preserve">SINAPI</t>
          </r>
        </is>
      </c>
      <c r="D130" s="6" t="inlineStr">
        <is>
          <r>
            <t xml:space="preserve">Serviço</t>
          </r>
        </is>
      </c>
      <c r="E130" s="6" t="inlineStr">
        <is>
          <r>
            <t xml:space="preserve">UN</t>
          </r>
        </is>
      </c>
      <c r="F130" s="8" t="n">
        <v>2.0</v>
      </c>
      <c r="G130" s="9" t="n">
        <v>50.47</v>
      </c>
      <c r="H130" s="9" t="n">
        <f>ROUND(F130*G130,2)</f>
        <v>100.94</v>
      </c>
      <c r="I130" s="10" t="n">
        <f>H130 / VALOR_TOTAL * 100</f>
        <v>0.023040118269259367</v>
      </c>
      <c r="J130" s="10" t="n">
        <f>I130+J129</f>
        <v>99.62840904559516</v>
      </c>
      <c r="K130" s="6" t="inlineStr">
        <f>IF(J130&lt;=80.0,"A",IF(J130&lt;=95.0,"B","C"))</f>
        <is>
          <r>
            <t xml:space="preserve">C</t>
          </r>
        </is>
      </c>
    </row>
    <row r="131" customHeight="1" ht="28">
      <c r="A131" s="6" t="inlineStr">
        <is>
          <r>
            <t xml:space="preserve">CP-S02082-54001692 - PMSLM</t>
          </r>
        </is>
      </c>
      <c r="B131" s="7" t="inlineStr">
        <is>
          <r>
            <t xml:space="preserve">TORNEIRA CROMADA PARA JARDIM 1/2" (ORSE: 2082)</t>
          </r>
        </is>
      </c>
      <c r="C131" s="6" t="inlineStr">
        <is>
          <r>
            <t xml:space="preserve">Composições</t>
          </r>
        </is>
      </c>
      <c r="D131" s="6" t="inlineStr">
        <is>
          <r>
            <t xml:space="preserve">Serviço</t>
          </r>
        </is>
      </c>
      <c r="E131" s="6" t="inlineStr">
        <is>
          <r>
            <t xml:space="preserve">un</t>
          </r>
        </is>
      </c>
      <c r="F131" s="8" t="n">
        <v>1.0</v>
      </c>
      <c r="G131" s="9" t="n">
        <v>100.64</v>
      </c>
      <c r="H131" s="9" t="n">
        <f>ROUND(F131*G131,2)</f>
        <v>100.64</v>
      </c>
      <c r="I131" s="10" t="n">
        <f>H131 / VALOR_TOTAL * 100</f>
        <v>0.022971641595187862</v>
      </c>
      <c r="J131" s="10" t="n">
        <f>I131+J130</f>
        <v>99.65138068719035</v>
      </c>
      <c r="K131" s="6" t="inlineStr">
        <f>IF(J131&lt;=80.0,"A",IF(J131&lt;=95.0,"B","C"))</f>
        <is>
          <r>
            <t xml:space="preserve">C</t>
          </r>
        </is>
      </c>
    </row>
    <row r="132" customHeight="1" ht="20">
      <c r="A132" s="6" t="inlineStr">
        <is>
          <r>
            <t xml:space="preserve">89435</t>
          </r>
        </is>
      </c>
      <c r="B132" s="7" t="inlineStr">
        <is>
          <r>
            <t xml:space="preserve">UNIÃO, PVC, SOLDÁVEL, DN 32MM, INSTALADO EM RAMAL DE DISTRIBUIÇÃO DE ÁGUA - FORNECIMENTO E INSTALAÇÃO. AF_06/2022</t>
          </r>
        </is>
      </c>
      <c r="C132" s="6" t="inlineStr">
        <is>
          <r>
            <t xml:space="preserve">SINAPI</t>
          </r>
        </is>
      </c>
      <c r="D132" s="6" t="inlineStr">
        <is>
          <r>
            <t xml:space="preserve">Serviço</t>
          </r>
        </is>
      </c>
      <c r="E132" s="6" t="inlineStr">
        <is>
          <r>
            <t xml:space="preserve">UN</t>
          </r>
        </is>
      </c>
      <c r="F132" s="8" t="n">
        <v>4.0</v>
      </c>
      <c r="G132" s="9" t="n">
        <v>24.67</v>
      </c>
      <c r="H132" s="9" t="n">
        <f>ROUND(F132*G132,2)</f>
        <v>98.68</v>
      </c>
      <c r="I132" s="10" t="n">
        <f>H132 / VALOR_TOTAL * 100</f>
        <v>0.022524260657920687</v>
      </c>
      <c r="J132" s="10" t="n">
        <f>I132+J131</f>
        <v>99.67390494784827</v>
      </c>
      <c r="K132" s="6" t="inlineStr">
        <f>IF(J132&lt;=80.0,"A",IF(J132&lt;=95.0,"B","C"))</f>
        <is>
          <r>
            <t xml:space="preserve">C</t>
          </r>
        </is>
      </c>
    </row>
    <row r="133" customHeight="1" ht="20">
      <c r="A133" s="6" t="inlineStr">
        <is>
          <r>
            <t xml:space="preserve">94492</t>
          </r>
        </is>
      </c>
      <c r="B133" s="7" t="inlineStr">
        <is>
          <r>
            <t xml:space="preserve">REGISTRO DE ESFERA, PVC, SOLDÁVEL, COM VOLANTE, DN 50 MM - FORNECIMENTO E INSTALAÇÃO. AF_08/2021</t>
          </r>
        </is>
      </c>
      <c r="C133" s="6" t="inlineStr">
        <is>
          <r>
            <t xml:space="preserve">SINAPI</t>
          </r>
        </is>
      </c>
      <c r="D133" s="6" t="inlineStr">
        <is>
          <r>
            <t xml:space="preserve">Serviço</t>
          </r>
        </is>
      </c>
      <c r="E133" s="6" t="inlineStr">
        <is>
          <r>
            <t xml:space="preserve">UN</t>
          </r>
        </is>
      </c>
      <c r="F133" s="8" t="n">
        <v>1.0</v>
      </c>
      <c r="G133" s="9" t="n">
        <v>95.2</v>
      </c>
      <c r="H133" s="9" t="n">
        <f>ROUND(F133*G133,2)</f>
        <v>95.2</v>
      </c>
      <c r="I133" s="10" t="n">
        <f>H133 / VALOR_TOTAL * 100</f>
        <v>0.02172993123869122</v>
      </c>
      <c r="J133" s="10" t="n">
        <f>I133+J132</f>
        <v>99.69563487908697</v>
      </c>
      <c r="K133" s="6" t="inlineStr">
        <f>IF(J133&lt;=80.0,"A",IF(J133&lt;=95.0,"B","C"))</f>
        <is>
          <r>
            <t xml:space="preserve">C</t>
          </r>
        </is>
      </c>
    </row>
    <row r="134" customHeight="1" ht="20">
      <c r="A134" s="6" t="inlineStr">
        <is>
          <r>
            <t xml:space="preserve">89408</t>
          </r>
        </is>
      </c>
      <c r="B134" s="7" t="inlineStr">
        <is>
          <r>
            <t xml:space="preserve">JOELHO 90 GRAUS, PVC, SOLDÁVEL, DN 25MM, INSTALADO EM RAMAL DE DISTRIBUIÇÃO DE ÁGUA - FORNECIMENTO E INSTALAÇÃO. AF_06/2022</t>
          </r>
        </is>
      </c>
      <c r="C134" s="6" t="inlineStr">
        <is>
          <r>
            <t xml:space="preserve">SINAPI</t>
          </r>
        </is>
      </c>
      <c r="D134" s="6" t="inlineStr">
        <is>
          <r>
            <t xml:space="preserve">Serviço</t>
          </r>
        </is>
      </c>
      <c r="E134" s="6" t="inlineStr">
        <is>
          <r>
            <t xml:space="preserve">UN</t>
          </r>
        </is>
      </c>
      <c r="F134" s="8" t="n">
        <v>8.0</v>
      </c>
      <c r="G134" s="9" t="n">
        <v>11.09</v>
      </c>
      <c r="H134" s="9" t="n">
        <f>ROUND(F134*G134,2)</f>
        <v>88.72</v>
      </c>
      <c r="I134" s="10" t="n">
        <f>H134 / VALOR_TOTAL * 100</f>
        <v>0.02025083507874669</v>
      </c>
      <c r="J134" s="10" t="n">
        <f>I134+J133</f>
        <v>99.71588571416571</v>
      </c>
      <c r="K134" s="6" t="inlineStr">
        <f>IF(J134&lt;=80.0,"A",IF(J134&lt;=95.0,"B","C"))</f>
        <is>
          <r>
            <t xml:space="preserve">C</t>
          </r>
        </is>
      </c>
    </row>
    <row r="135" customHeight="1" ht="15">
      <c r="A135" s="6" t="inlineStr">
        <is>
          <r>
            <t xml:space="preserve">100849</t>
          </r>
        </is>
      </c>
      <c r="B135" s="7" t="inlineStr">
        <is>
          <r>
            <t xml:space="preserve">ASSENTO SANITÁRIO CONVENCIONAL - FORNECIMENTO E INSTALACAO. AF_01/2020</t>
          </r>
        </is>
      </c>
      <c r="C135" s="6" t="inlineStr">
        <is>
          <r>
            <t xml:space="preserve">SINAPI</t>
          </r>
        </is>
      </c>
      <c r="D135" s="6" t="inlineStr">
        <is>
          <r>
            <t xml:space="preserve">Serviço</t>
          </r>
        </is>
      </c>
      <c r="E135" s="6" t="inlineStr">
        <is>
          <r>
            <t xml:space="preserve">UN</t>
          </r>
        </is>
      </c>
      <c r="F135" s="8" t="n">
        <v>2.0</v>
      </c>
      <c r="G135" s="9" t="n">
        <v>42.28</v>
      </c>
      <c r="H135" s="9" t="n">
        <f>ROUND(F135*G135,2)</f>
        <v>84.56</v>
      </c>
      <c r="I135" s="10" t="n">
        <f>H135 / VALOR_TOTAL * 100</f>
        <v>0.01930129186495514</v>
      </c>
      <c r="J135" s="10" t="n">
        <f>I135+J134</f>
        <v>99.73518700603067</v>
      </c>
      <c r="K135" s="6" t="inlineStr">
        <f>IF(J135&lt;=80.0,"A",IF(J135&lt;=95.0,"B","C"))</f>
        <is>
          <r>
            <t xml:space="preserve">C</t>
          </r>
        </is>
      </c>
    </row>
    <row r="136" customHeight="1" ht="28">
      <c r="A136" s="6" t="inlineStr">
        <is>
          <r>
            <t xml:space="preserve">89732</t>
          </r>
        </is>
      </c>
      <c r="B136" s="7" t="inlineStr">
        <is>
          <r>
            <t xml:space="preserve">JOELHO 45 GRAUS, PVC, SERIE NORMAL, ESGOTO PREDIAL, DN 50 MM, JUNTA ELÁSTICA, FORNECIDO E INSTALADO EM RAMAL DE DESCARGA OU RAMAL DE ESGOTO SANITÁRIO. AF_08/2022</t>
          </r>
        </is>
      </c>
      <c r="C136" s="6" t="inlineStr">
        <is>
          <r>
            <t xml:space="preserve">SINAPI</t>
          </r>
        </is>
      </c>
      <c r="D136" s="6" t="inlineStr">
        <is>
          <r>
            <t xml:space="preserve">Serviço</t>
          </r>
        </is>
      </c>
      <c r="E136" s="6" t="inlineStr">
        <is>
          <r>
            <t xml:space="preserve">UN</t>
          </r>
        </is>
      </c>
      <c r="F136" s="8" t="n">
        <v>4.0</v>
      </c>
      <c r="G136" s="9" t="n">
        <v>20.38</v>
      </c>
      <c r="H136" s="9" t="n">
        <f>ROUND(F136*G136,2)</f>
        <v>81.52</v>
      </c>
      <c r="I136" s="10" t="n">
        <f>H136 / VALOR_TOTAL * 100</f>
        <v>0.018607394901030548</v>
      </c>
      <c r="J136" s="10" t="n">
        <f>I136+J135</f>
        <v>99.7537944009317</v>
      </c>
      <c r="K136" s="6" t="inlineStr">
        <f>IF(J136&lt;=80.0,"A",IF(J136&lt;=95.0,"B","C"))</f>
        <is>
          <r>
            <t xml:space="preserve">C</t>
          </r>
        </is>
      </c>
    </row>
    <row r="137" customHeight="1" ht="28">
      <c r="A137" s="6" t="inlineStr">
        <is>
          <r>
            <t xml:space="preserve">89744</t>
          </r>
        </is>
      </c>
      <c r="B137" s="7" t="inlineStr">
        <is>
          <r>
            <t xml:space="preserve">JOELHO 90 GRAUS, PVC, SERIE NORMAL, ESGOTO PREDIAL, DN 100 MM, JUNTA ELÁSTICA, FORNECIDO E INSTALADO EM RAMAL DE DESCARGA OU RAMAL DE ESGOTO SANITÁRIO. AF_08/2022</t>
          </r>
        </is>
      </c>
      <c r="C137" s="6" t="inlineStr">
        <is>
          <r>
            <t xml:space="preserve">SINAPI</t>
          </r>
        </is>
      </c>
      <c r="D137" s="6" t="inlineStr">
        <is>
          <r>
            <t xml:space="preserve">Serviço</t>
          </r>
        </is>
      </c>
      <c r="E137" s="6" t="inlineStr">
        <is>
          <r>
            <t xml:space="preserve">UN</t>
          </r>
        </is>
      </c>
      <c r="F137" s="8" t="n">
        <v>2.0</v>
      </c>
      <c r="G137" s="9" t="n">
        <v>35.26</v>
      </c>
      <c r="H137" s="9" t="n">
        <f>ROUND(F137*G137,2)</f>
        <v>70.52</v>
      </c>
      <c r="I137" s="10" t="n">
        <f>H137 / VALOR_TOTAL * 100</f>
        <v>0.016096583518408664</v>
      </c>
      <c r="J137" s="10" t="n">
        <f>I137+J136</f>
        <v>99.76989098445011</v>
      </c>
      <c r="K137" s="6" t="inlineStr">
        <f>IF(J137&lt;=80.0,"A",IF(J137&lt;=95.0,"B","C"))</f>
        <is>
          <r>
            <t xml:space="preserve">C</t>
          </r>
        </is>
      </c>
    </row>
    <row r="138" customHeight="1" ht="20">
      <c r="A138" s="6" t="inlineStr">
        <is>
          <r>
            <t xml:space="preserve">94707</t>
          </r>
        </is>
      </c>
      <c r="B138" s="7" t="inlineStr">
        <is>
          <r>
            <t xml:space="preserve">ADAPTADOR COM FLANGE E ANEL DE VEDAÇÃO, PVC, SOLDÁVEL, DN 60 MM X 2", INSTALADO EM RESERVAÇÃO PREDIAL DE ÁGUA - FORNECIMENTO E INSTALAÇÃO. AF_04/2024</t>
          </r>
        </is>
      </c>
      <c r="C138" s="6" t="inlineStr">
        <is>
          <r>
            <t xml:space="preserve">SINAPI</t>
          </r>
        </is>
      </c>
      <c r="D138" s="6" t="inlineStr">
        <is>
          <r>
            <t xml:space="preserve">Serviço</t>
          </r>
        </is>
      </c>
      <c r="E138" s="6" t="inlineStr">
        <is>
          <r>
            <t xml:space="preserve">UN</t>
          </r>
        </is>
      </c>
      <c r="F138" s="8" t="n">
        <v>1.0</v>
      </c>
      <c r="G138" s="9" t="n">
        <v>65.96</v>
      </c>
      <c r="H138" s="9" t="n">
        <f>ROUND(F138*G138,2)</f>
        <v>65.96</v>
      </c>
      <c r="I138" s="10" t="n">
        <f>H138 / VALOR_TOTAL * 100</f>
        <v>0.01505573807252177</v>
      </c>
      <c r="J138" s="10" t="n">
        <f>I138+J137</f>
        <v>99.78494672252263</v>
      </c>
      <c r="K138" s="6" t="inlineStr">
        <f>IF(J138&lt;=80.0,"A",IF(J138&lt;=95.0,"B","C"))</f>
        <is>
          <r>
            <t xml:space="preserve">C</t>
          </r>
        </is>
      </c>
    </row>
    <row r="139" customHeight="1" ht="20">
      <c r="A139" s="6" t="inlineStr">
        <is>
          <r>
            <t xml:space="preserve">90373</t>
          </r>
        </is>
      </c>
      <c r="B139" s="7" t="inlineStr">
        <is>
          <r>
            <t xml:space="preserve">JOELHO 90 GRAUS COM BUCHA DE LATÃO, PVC, SOLDÁVEL, DN 25MM, X 1/2 INSTALADO EM RAMAL OU SUB-RAMAL DE ÁGUA - FORNECIMENTO E INSTALAÇÃO. AF_06/2022</t>
          </r>
        </is>
      </c>
      <c r="C139" s="6" t="inlineStr">
        <is>
          <r>
            <t xml:space="preserve">SINAPI</t>
          </r>
        </is>
      </c>
      <c r="D139" s="6" t="inlineStr">
        <is>
          <r>
            <t xml:space="preserve">Serviço</t>
          </r>
        </is>
      </c>
      <c r="E139" s="6" t="inlineStr">
        <is>
          <r>
            <t xml:space="preserve">UN</t>
          </r>
        </is>
      </c>
      <c r="F139" s="8" t="n">
        <v>4.0</v>
      </c>
      <c r="G139" s="9" t="n">
        <v>16.03</v>
      </c>
      <c r="H139" s="9" t="n">
        <f>ROUND(F139*G139,2)</f>
        <v>64.12</v>
      </c>
      <c r="I139" s="10" t="n">
        <f>H139 / VALOR_TOTAL * 100</f>
        <v>0.014635747804883203</v>
      </c>
      <c r="J139" s="10" t="n">
        <f>I139+J138</f>
        <v>99.79958247032751</v>
      </c>
      <c r="K139" s="6" t="inlineStr">
        <f>IF(J139&lt;=80.0,"A",IF(J139&lt;=95.0,"B","C"))</f>
        <is>
          <r>
            <t xml:space="preserve">C</t>
          </r>
        </is>
      </c>
    </row>
    <row r="140" customHeight="1" ht="20">
      <c r="A140" s="6" t="inlineStr">
        <is>
          <r>
            <t xml:space="preserve">94704</t>
          </r>
        </is>
      </c>
      <c r="B140" s="7" t="inlineStr">
        <is>
          <r>
            <t xml:space="preserve">ADAPTADOR COM FLANGE E ANEL DE VEDAÇÃO, PVC, SOLDÁVEL, DN 32 MM X 1", INSTALADO EM RESERVAÇÃO PREDIAL DE ÁGUA - FORNECIMENTO E INSTALAÇÃO. AF_04/2024</t>
          </r>
        </is>
      </c>
      <c r="C140" s="6" t="inlineStr">
        <is>
          <r>
            <t xml:space="preserve">SINAPI</t>
          </r>
        </is>
      </c>
      <c r="D140" s="6" t="inlineStr">
        <is>
          <r>
            <t xml:space="preserve">Serviço</t>
          </r>
        </is>
      </c>
      <c r="E140" s="6" t="inlineStr">
        <is>
          <r>
            <t xml:space="preserve">UN</t>
          </r>
        </is>
      </c>
      <c r="F140" s="8" t="n">
        <v>2.0</v>
      </c>
      <c r="G140" s="9" t="n">
        <v>31.6</v>
      </c>
      <c r="H140" s="9" t="n">
        <f>ROUND(F140*G140,2)</f>
        <v>63.2</v>
      </c>
      <c r="I140" s="10" t="n">
        <f>H140 / VALOR_TOTAL * 100</f>
        <v>0.014425752671063918</v>
      </c>
      <c r="J140" s="10" t="n">
        <f>I140+J139</f>
        <v>99.81400822299858</v>
      </c>
      <c r="K140" s="6" t="inlineStr">
        <f>IF(J140&lt;=80.0,"A",IF(J140&lt;=95.0,"B","C"))</f>
        <is>
          <r>
            <t xml:space="preserve">C</t>
          </r>
        </is>
      </c>
    </row>
    <row r="141" customHeight="1" ht="20">
      <c r="A141" s="6" t="inlineStr">
        <is>
          <r>
            <t xml:space="preserve">89784</t>
          </r>
        </is>
      </c>
      <c r="B141" s="7" t="inlineStr">
        <is>
          <r>
            <t xml:space="preserve">TE, PVC, SERIE NORMAL, ESGOTO PREDIAL, DN 50 X 50 MM, JUNTA ELÁSTICA, FORNECIDO E INSTALADO EM RAMAL DE DESCARGA OU RAMAL DE ESGOTO SANITÁRIO. AF_08/2022</t>
          </r>
        </is>
      </c>
      <c r="C141" s="6" t="inlineStr">
        <is>
          <r>
            <t xml:space="preserve">SINAPI</t>
          </r>
        </is>
      </c>
      <c r="D141" s="6" t="inlineStr">
        <is>
          <r>
            <t xml:space="preserve">Serviço</t>
          </r>
        </is>
      </c>
      <c r="E141" s="6" t="inlineStr">
        <is>
          <r>
            <t xml:space="preserve">UN</t>
          </r>
        </is>
      </c>
      <c r="F141" s="8" t="n">
        <v>2.0</v>
      </c>
      <c r="G141" s="9" t="n">
        <v>30.95</v>
      </c>
      <c r="H141" s="9" t="n">
        <f>ROUND(F141*G141,2)</f>
        <v>61.9</v>
      </c>
      <c r="I141" s="10" t="n">
        <f>H141 / VALOR_TOTAL * 100</f>
        <v>0.01412902041675406</v>
      </c>
      <c r="J141" s="10" t="n">
        <f>I141+J140</f>
        <v>99.82813724341533</v>
      </c>
      <c r="K141" s="6" t="inlineStr">
        <f>IF(J141&lt;=80.0,"A",IF(J141&lt;=95.0,"B","C"))</f>
        <is>
          <r>
            <t xml:space="preserve">C</t>
          </r>
        </is>
      </c>
    </row>
    <row r="142" customHeight="1" ht="15">
      <c r="A142" s="6" t="inlineStr">
        <is>
          <r>
            <t xml:space="preserve">97665</t>
          </r>
        </is>
      </c>
      <c r="B142" s="7" t="inlineStr">
        <is>
          <r>
            <t xml:space="preserve">REMOÇÃO DE LUMINÁRIAS, DE FORMA MANUAL, SEM REAPROVEITAMENTO. AF_09/2023</t>
          </r>
        </is>
      </c>
      <c r="C142" s="6" t="inlineStr">
        <is>
          <r>
            <t xml:space="preserve">SINAPI</t>
          </r>
        </is>
      </c>
      <c r="D142" s="6" t="inlineStr">
        <is>
          <r>
            <t xml:space="preserve">Serviço</t>
          </r>
        </is>
      </c>
      <c r="E142" s="6" t="inlineStr">
        <is>
          <r>
            <t xml:space="preserve">UN</t>
          </r>
        </is>
      </c>
      <c r="F142" s="8" t="n">
        <v>25.0</v>
      </c>
      <c r="G142" s="9" t="n">
        <v>2.44</v>
      </c>
      <c r="H142" s="9" t="n">
        <f>ROUND(F142*G142,2)</f>
        <v>61.0</v>
      </c>
      <c r="I142" s="10" t="n">
        <f>H142 / VALOR_TOTAL * 100</f>
        <v>0.013923590394539541</v>
      </c>
      <c r="J142" s="10" t="n">
        <f>I142+J141</f>
        <v>99.84206083380987</v>
      </c>
      <c r="K142" s="6" t="inlineStr">
        <f>IF(J142&lt;=80.0,"A",IF(J142&lt;=95.0,"B","C"))</f>
        <is>
          <r>
            <t xml:space="preserve">C</t>
          </r>
        </is>
      </c>
    </row>
    <row r="143" customHeight="1" ht="28">
      <c r="A143" s="6" t="inlineStr">
        <is>
          <r>
            <t xml:space="preserve">COMP-76782695 - PMSLM</t>
          </r>
        </is>
      </c>
      <c r="B143" s="7" t="inlineStr">
        <is>
          <r>
            <t xml:space="preserve">JUNÇÃO SIMPLES 100 X 50MM, PVC, ESGOTO SÉRIE NORMAL, JUNTA ELÁSTICA FORNECIDO E INSTALADO EM RAMAL DE REDE DE ESGOTO SANITÁRIO [REF.: SINAPI 89797]</t>
          </r>
        </is>
      </c>
      <c r="C143" s="6" t="inlineStr">
        <is>
          <r>
            <t xml:space="preserve">Composições</t>
          </r>
        </is>
      </c>
      <c r="D143" s="6" t="inlineStr">
        <is>
          <r>
            <t xml:space="preserve">Serviço</t>
          </r>
        </is>
      </c>
      <c r="E143" s="6" t="inlineStr">
        <is>
          <r>
            <t xml:space="preserve">UN</t>
          </r>
        </is>
      </c>
      <c r="F143" s="8" t="n">
        <v>1.0</v>
      </c>
      <c r="G143" s="9" t="n">
        <v>60.29</v>
      </c>
      <c r="H143" s="9" t="n">
        <f>ROUND(F143*G143,2)</f>
        <v>60.29</v>
      </c>
      <c r="I143" s="10" t="n">
        <f>H143 / VALOR_TOTAL * 100</f>
        <v>0.013761528932570311</v>
      </c>
      <c r="J143" s="10" t="n">
        <f>I143+J142</f>
        <v>99.85582236274244</v>
      </c>
      <c r="K143" s="6" t="inlineStr">
        <f>IF(J143&lt;=80.0,"A",IF(J143&lt;=95.0,"B","C"))</f>
        <is>
          <r>
            <t xml:space="preserve">C</t>
          </r>
        </is>
      </c>
    </row>
    <row r="144" customHeight="1" ht="20">
      <c r="A144" s="6" t="inlineStr">
        <is>
          <r>
            <t xml:space="preserve">94694</t>
          </r>
        </is>
      </c>
      <c r="B144" s="7" t="inlineStr">
        <is>
          <r>
            <t xml:space="preserve">TÊ, PVC, SOLDÁVEL, DN 50 MM INSTALADO EM RESERVAÇÃO PREDIAL DE ÁGUA - FORNECIMENTO E INSTALAÇÃO. AF_04/2024</t>
          </r>
        </is>
      </c>
      <c r="C144" s="6" t="inlineStr">
        <is>
          <r>
            <t xml:space="preserve">SINAPI</t>
          </r>
        </is>
      </c>
      <c r="D144" s="6" t="inlineStr">
        <is>
          <r>
            <t xml:space="preserve">Serviço</t>
          </r>
        </is>
      </c>
      <c r="E144" s="6" t="inlineStr">
        <is>
          <r>
            <t xml:space="preserve">UN</t>
          </r>
        </is>
      </c>
      <c r="F144" s="8" t="n">
        <v>2.0</v>
      </c>
      <c r="G144" s="9" t="n">
        <v>28.54</v>
      </c>
      <c r="H144" s="9" t="n">
        <f>ROUND(F144*G144,2)</f>
        <v>57.08</v>
      </c>
      <c r="I144" s="10" t="n">
        <f>H144 / VALOR_TOTAL * 100</f>
        <v>0.013028828520005198</v>
      </c>
      <c r="J144" s="10" t="n">
        <f>I144+J143</f>
        <v>99.86885119126245</v>
      </c>
      <c r="K144" s="6" t="inlineStr">
        <f>IF(J144&lt;=80.0,"A",IF(J144&lt;=95.0,"B","C"))</f>
        <is>
          <r>
            <t xml:space="preserve">C</t>
          </r>
        </is>
      </c>
    </row>
    <row r="145" customHeight="1" ht="28">
      <c r="A145" s="6" t="inlineStr">
        <is>
          <r>
            <t xml:space="preserve">104341</t>
          </r>
        </is>
      </c>
      <c r="B145" s="7" t="inlineStr">
        <is>
          <r>
            <t xml:space="preserve">BUCHA DE REDUÇÃO LONGA, PVC, SÉRIE NORMAL, ESGOTO PREDIAL, DN 50 X 40 MM, JUNTA SOLDÁVEL E ELÁSTICA, FORNECIDO E INSTALADO EM RAMAL DE DESCARGA OU RAMAL DE ESGOTO SANITÁRIO. AF_08/2022</t>
          </r>
        </is>
      </c>
      <c r="C145" s="6" t="inlineStr">
        <is>
          <r>
            <t xml:space="preserve">SINAPI</t>
          </r>
        </is>
      </c>
      <c r="D145" s="6" t="inlineStr">
        <is>
          <r>
            <t xml:space="preserve">Serviço</t>
          </r>
        </is>
      </c>
      <c r="E145" s="6" t="inlineStr">
        <is>
          <r>
            <t xml:space="preserve">UN</t>
          </r>
        </is>
      </c>
      <c r="F145" s="8" t="n">
        <v>4.0</v>
      </c>
      <c r="G145" s="9" t="n">
        <v>13.74</v>
      </c>
      <c r="H145" s="9" t="n">
        <f>ROUND(F145*G145,2)</f>
        <v>54.96</v>
      </c>
      <c r="I145" s="10" t="n">
        <f>H145 / VALOR_TOTAL * 100</f>
        <v>0.012544926689899889</v>
      </c>
      <c r="J145" s="10" t="n">
        <f>I145+J144</f>
        <v>99.88139611795235</v>
      </c>
      <c r="K145" s="6" t="inlineStr">
        <f>IF(J145&lt;=80.0,"A",IF(J145&lt;=95.0,"B","C"))</f>
        <is>
          <r>
            <t xml:space="preserve">C</t>
          </r>
        </is>
      </c>
    </row>
    <row r="146" customHeight="1" ht="20">
      <c r="A146" s="6" t="inlineStr">
        <is>
          <r>
            <t xml:space="preserve">91885</t>
          </r>
        </is>
      </c>
      <c r="B146" s="7" t="inlineStr">
        <is>
          <r>
            <t xml:space="preserve">LUVA PARA ELETRODUTO, PVC, ROSCÁVEL, DN 32 MM (1"), PARA CIRCUITOS TERMINAIS, INSTALADA EM PAREDE - FORNECIMENTO E INSTALAÇÃO. AF_03/2023</t>
          </r>
        </is>
      </c>
      <c r="C146" s="6" t="inlineStr">
        <is>
          <r>
            <t xml:space="preserve">SINAPI</t>
          </r>
        </is>
      </c>
      <c r="D146" s="6" t="inlineStr">
        <is>
          <r>
            <t xml:space="preserve">Serviço</t>
          </r>
        </is>
      </c>
      <c r="E146" s="6" t="inlineStr">
        <is>
          <r>
            <t xml:space="preserve">UN</t>
          </r>
        </is>
      </c>
      <c r="F146" s="8" t="n">
        <v>3.0</v>
      </c>
      <c r="G146" s="9" t="n">
        <v>17.72</v>
      </c>
      <c r="H146" s="9" t="n">
        <f>ROUND(F146*G146,2)</f>
        <v>53.16</v>
      </c>
      <c r="I146" s="10" t="n">
        <f>H146 / VALOR_TOTAL * 100</f>
        <v>0.012134066645470853</v>
      </c>
      <c r="J146" s="10" t="n">
        <f>I146+J145</f>
        <v>99.89353018459782</v>
      </c>
      <c r="K146" s="6" t="inlineStr">
        <f>IF(J146&lt;=80.0,"A",IF(J146&lt;=95.0,"B","C"))</f>
        <is>
          <r>
            <t xml:space="preserve">C</t>
          </r>
        </is>
      </c>
    </row>
    <row r="147" customHeight="1" ht="28">
      <c r="A147" s="6" t="inlineStr">
        <is>
          <r>
            <t xml:space="preserve">104345</t>
          </r>
        </is>
      </c>
      <c r="B147" s="7" t="inlineStr">
        <is>
          <r>
            <t xml:space="preserve">JUNÇÃO DE REDUÇÃO INVERTIDA, PVC, SÉRIE NORMAL, ESGOTO PREDIAL, DN 100 X 50 MM, JUNTA ELÁSTICA, FORNECIDO E INSTALADO EM RAMAL DE DESCARGA OU RAMAL DE ESGOTO SANITÁRIO. AF_08/2022</t>
          </r>
        </is>
      </c>
      <c r="C147" s="6" t="inlineStr">
        <is>
          <r>
            <t xml:space="preserve">SINAPI</t>
          </r>
        </is>
      </c>
      <c r="D147" s="6" t="inlineStr">
        <is>
          <r>
            <t xml:space="preserve">Serviço</t>
          </r>
        </is>
      </c>
      <c r="E147" s="6" t="inlineStr">
        <is>
          <r>
            <t xml:space="preserve">UN</t>
          </r>
        </is>
      </c>
      <c r="F147" s="8" t="n">
        <v>1.0</v>
      </c>
      <c r="G147" s="9" t="n">
        <v>52.58</v>
      </c>
      <c r="H147" s="9" t="n">
        <f>ROUND(F147*G147,2)</f>
        <v>52.58</v>
      </c>
      <c r="I147" s="10" t="n">
        <f>H147 / VALOR_TOTAL * 100</f>
        <v>0.012001678408932608</v>
      </c>
      <c r="J147" s="10" t="n">
        <f>I147+J146</f>
        <v>99.90553186300674</v>
      </c>
      <c r="K147" s="6" t="inlineStr">
        <f>IF(J147&lt;=80.0,"A",IF(J147&lt;=95.0,"B","C"))</f>
        <is>
          <r>
            <t xml:space="preserve">C</t>
          </r>
        </is>
      </c>
    </row>
    <row r="148" customHeight="1" ht="20">
      <c r="A148" s="6" t="inlineStr">
        <is>
          <r>
            <t xml:space="preserve">104327</t>
          </r>
        </is>
      </c>
      <c r="B148" s="7" t="inlineStr">
        <is>
          <r>
            <t xml:space="preserve">RALO SIFONADO REDONDO, PVC, DN 100 X 40 MM, JUNTA SOLDÁVEL, FORNECIDO E INSTALADO EM RAMAL DE DESCARGA OU EM RAMAL DE ESGOTO SANITÁRIO. AF_08/2022</t>
          </r>
        </is>
      </c>
      <c r="C148" s="6" t="inlineStr">
        <is>
          <r>
            <t xml:space="preserve">SINAPI</t>
          </r>
        </is>
      </c>
      <c r="D148" s="6" t="inlineStr">
        <is>
          <r>
            <t xml:space="preserve">Serviço</t>
          </r>
        </is>
      </c>
      <c r="E148" s="6" t="inlineStr">
        <is>
          <r>
            <t xml:space="preserve">UN</t>
          </r>
        </is>
      </c>
      <c r="F148" s="8" t="n">
        <v>2.0</v>
      </c>
      <c r="G148" s="9" t="n">
        <v>25.27</v>
      </c>
      <c r="H148" s="9" t="n">
        <f>ROUND(F148*G148,2)</f>
        <v>50.54</v>
      </c>
      <c r="I148" s="10" t="n">
        <f>H148 / VALOR_TOTAL * 100</f>
        <v>0.011536037025246368</v>
      </c>
      <c r="J148" s="10" t="n">
        <f>I148+J147</f>
        <v>99.917067900032</v>
      </c>
      <c r="K148" s="6" t="inlineStr">
        <f>IF(J148&lt;=80.0,"A",IF(J148&lt;=95.0,"B","C"))</f>
        <is>
          <r>
            <t xml:space="preserve">C</t>
          </r>
        </is>
      </c>
    </row>
    <row r="149" customHeight="1" ht="20">
      <c r="A149" s="6" t="inlineStr">
        <is>
          <r>
            <t xml:space="preserve">94796</t>
          </r>
        </is>
      </c>
      <c r="B149" s="7" t="inlineStr">
        <is>
          <r>
            <t xml:space="preserve">TORNEIRA DE BOIA PARA CAIXA D'ÁGUA, ROSCÁVEL, 3/4" - FORNECIMENTO E INSTALAÇÃO. AF_08/2021</t>
          </r>
        </is>
      </c>
      <c r="C149" s="6" t="inlineStr">
        <is>
          <r>
            <t xml:space="preserve">SINAPI</t>
          </r>
        </is>
      </c>
      <c r="D149" s="6" t="inlineStr">
        <is>
          <r>
            <t xml:space="preserve">Serviço</t>
          </r>
        </is>
      </c>
      <c r="E149" s="6" t="inlineStr">
        <is>
          <r>
            <t xml:space="preserve">UN</t>
          </r>
        </is>
      </c>
      <c r="F149" s="8" t="n">
        <v>1.0</v>
      </c>
      <c r="G149" s="9" t="n">
        <v>50.2</v>
      </c>
      <c r="H149" s="9" t="n">
        <f>ROUND(F149*G149,2)</f>
        <v>50.2</v>
      </c>
      <c r="I149" s="10" t="n">
        <f>H149 / VALOR_TOTAL * 100</f>
        <v>0.011458430127965328</v>
      </c>
      <c r="J149" s="10" t="n">
        <f>I149+J148</f>
        <v>99.92852633015995</v>
      </c>
      <c r="K149" s="6" t="inlineStr">
        <f>IF(J149&lt;=80.0,"A",IF(J149&lt;=95.0,"B","C"))</f>
        <is>
          <r>
            <t xml:space="preserve">C</t>
          </r>
        </is>
      </c>
    </row>
    <row r="150" customHeight="1" ht="20">
      <c r="A150" s="6" t="inlineStr">
        <is>
          <r>
            <t xml:space="preserve">93653</t>
          </r>
        </is>
      </c>
      <c r="B150" s="7" t="inlineStr">
        <is>
          <r>
            <t xml:space="preserve">DISJUNTOR MONOPOLAR TIPO DIN, CORRENTE NOMINAL DE 10A - FORNECIMENTO E INSTALAÇÃO. AF_07/2025</t>
          </r>
        </is>
      </c>
      <c r="C150" s="6" t="inlineStr">
        <is>
          <r>
            <t xml:space="preserve">SINAPI</t>
          </r>
        </is>
      </c>
      <c r="D150" s="6" t="inlineStr">
        <is>
          <r>
            <t xml:space="preserve">Serviço</t>
          </r>
        </is>
      </c>
      <c r="E150" s="6" t="inlineStr">
        <is>
          <r>
            <t xml:space="preserve">UN</t>
          </r>
        </is>
      </c>
      <c r="F150" s="8" t="n">
        <v>3.0</v>
      </c>
      <c r="G150" s="9" t="n">
        <v>16.05</v>
      </c>
      <c r="H150" s="9" t="n">
        <f>ROUND(F150*G150,2)</f>
        <v>48.15</v>
      </c>
      <c r="I150" s="10" t="n">
        <f>H150 / VALOR_TOTAL * 100</f>
        <v>0.010990506188476704</v>
      </c>
      <c r="J150" s="10" t="n">
        <f>I150+J149</f>
        <v>99.93951683634843</v>
      </c>
      <c r="K150" s="6" t="inlineStr">
        <f>IF(J150&lt;=80.0,"A",IF(J150&lt;=95.0,"B","C"))</f>
        <is>
          <r>
            <t xml:space="preserve">C</t>
          </r>
        </is>
      </c>
    </row>
    <row r="151" customHeight="1" ht="20">
      <c r="A151" s="6" t="inlineStr">
        <is>
          <r>
            <t xml:space="preserve">94690</t>
          </r>
        </is>
      </c>
      <c r="B151" s="7" t="inlineStr">
        <is>
          <r>
            <t xml:space="preserve">TÊ, PVC, SOLDÁVEL, DN 32 MM INSTALADO EM RESERVAÇÃO PREDIAL DE ÁGUA - FORNECIMENTO E INSTALAÇÃO. AF_04/2024</t>
          </r>
        </is>
      </c>
      <c r="C151" s="6" t="inlineStr">
        <is>
          <r>
            <t xml:space="preserve">SINAPI</t>
          </r>
        </is>
      </c>
      <c r="D151" s="6" t="inlineStr">
        <is>
          <r>
            <t xml:space="preserve">Serviço</t>
          </r>
        </is>
      </c>
      <c r="E151" s="6" t="inlineStr">
        <is>
          <r>
            <t xml:space="preserve">UN</t>
          </r>
        </is>
      </c>
      <c r="F151" s="8" t="n">
        <v>3.0</v>
      </c>
      <c r="G151" s="9" t="n">
        <v>13.6</v>
      </c>
      <c r="H151" s="9" t="n">
        <f>ROUND(F151*G151,2)</f>
        <v>40.8</v>
      </c>
      <c r="I151" s="10" t="n">
        <f>H151 / VALOR_TOTAL * 100</f>
        <v>0.009312827673724808</v>
      </c>
      <c r="J151" s="10" t="n">
        <f>I151+J150</f>
        <v>99.94882966402216</v>
      </c>
      <c r="K151" s="6" t="inlineStr">
        <f>IF(J151&lt;=80.0,"A",IF(J151&lt;=95.0,"B","C"))</f>
        <is>
          <r>
            <t xml:space="preserve">C</t>
          </r>
        </is>
      </c>
    </row>
    <row r="152" customHeight="1" ht="15">
      <c r="A152" s="6" t="inlineStr">
        <is>
          <r>
            <t xml:space="preserve">97644</t>
          </r>
        </is>
      </c>
      <c r="B152" s="7" t="inlineStr">
        <is>
          <r>
            <t xml:space="preserve">REMOÇÃO DE PORTAS, DE FORMA MANUAL, SEM REAPROVEITAMENTO. AF_09/2023</t>
          </r>
        </is>
      </c>
      <c r="C152" s="6" t="inlineStr">
        <is>
          <r>
            <t xml:space="preserve">SINAPI</t>
          </r>
        </is>
      </c>
      <c r="D152" s="6" t="inlineStr">
        <is>
          <r>
            <t xml:space="preserve">Serviço</t>
          </r>
        </is>
      </c>
      <c r="E152" s="6" t="inlineStr">
        <is>
          <r>
            <t xml:space="preserve">M2</t>
          </r>
        </is>
      </c>
      <c r="F152" s="8" t="n">
        <v>3.0</v>
      </c>
      <c r="G152" s="9" t="n">
        <v>12.99</v>
      </c>
      <c r="H152" s="9" t="n">
        <f>ROUND(F152*G152,2)</f>
        <v>38.97</v>
      </c>
      <c r="I152" s="10" t="n">
        <f>H152 / VALOR_TOTAL * 100</f>
        <v>0.008895119961888623</v>
      </c>
      <c r="J152" s="10" t="n">
        <f>I152+J151</f>
        <v>99.95772478398405</v>
      </c>
      <c r="K152" s="6" t="inlineStr">
        <f>IF(J152&lt;=80.0,"A",IF(J152&lt;=95.0,"B","C"))</f>
        <is>
          <r>
            <t xml:space="preserve">C</t>
          </r>
        </is>
      </c>
    </row>
    <row r="153" customHeight="1" ht="20">
      <c r="A153" s="6" t="inlineStr">
        <is>
          <r>
            <t xml:space="preserve">89409</t>
          </r>
        </is>
      </c>
      <c r="B153" s="7" t="inlineStr">
        <is>
          <r>
            <t xml:space="preserve">JOELHO 45 GRAUS, PVC, SOLDÁVEL, DN 25MM, INSTALADO EM RAMAL DE DISTRIBUIÇÃO DE ÁGUA - FORNECIMENTO E INSTALAÇÃO. AF_06/2022</t>
          </r>
        </is>
      </c>
      <c r="C153" s="6" t="inlineStr">
        <is>
          <r>
            <t xml:space="preserve">SINAPI</t>
          </r>
        </is>
      </c>
      <c r="D153" s="6" t="inlineStr">
        <is>
          <r>
            <t xml:space="preserve">Serviço</t>
          </r>
        </is>
      </c>
      <c r="E153" s="6" t="inlineStr">
        <is>
          <r>
            <t xml:space="preserve">UN</t>
          </r>
        </is>
      </c>
      <c r="F153" s="8" t="n">
        <v>3.0</v>
      </c>
      <c r="G153" s="9" t="n">
        <v>11.99</v>
      </c>
      <c r="H153" s="9" t="n">
        <f>ROUND(F153*G153,2)</f>
        <v>35.97</v>
      </c>
      <c r="I153" s="10" t="n">
        <f>H153 / VALOR_TOTAL * 100</f>
        <v>0.008210353221173562</v>
      </c>
      <c r="J153" s="10" t="n">
        <f>I153+J152</f>
        <v>99.96593513720522</v>
      </c>
      <c r="K153" s="6" t="inlineStr">
        <f>IF(J153&lt;=80.0,"A",IF(J153&lt;=95.0,"B","C"))</f>
        <is>
          <r>
            <t xml:space="preserve">C</t>
          </r>
        </is>
      </c>
    </row>
    <row r="154" customHeight="1" ht="20">
      <c r="A154" s="6" t="inlineStr">
        <is>
          <r>
            <t xml:space="preserve">103998</t>
          </r>
        </is>
      </c>
      <c r="B154" s="7" t="inlineStr">
        <is>
          <r>
            <t xml:space="preserve">LUVA DE REDUÇÃO, PVC, SOLDÁVEL, DN 50MM X 25MM, INSTALADO EM RAMAL DE DISTRIBUIÇÃO DE ÁGUA FORNECIMENTO E INSTALAÇÃO. AF_06/2022</t>
          </r>
        </is>
      </c>
      <c r="C154" s="6" t="inlineStr">
        <is>
          <r>
            <t xml:space="preserve">SINAPI</t>
          </r>
        </is>
      </c>
      <c r="D154" s="6" t="inlineStr">
        <is>
          <r>
            <t xml:space="preserve">Serviço</t>
          </r>
        </is>
      </c>
      <c r="E154" s="6" t="inlineStr">
        <is>
          <r>
            <t xml:space="preserve">UN</t>
          </r>
        </is>
      </c>
      <c r="F154" s="8" t="n">
        <v>2.0</v>
      </c>
      <c r="G154" s="9" t="n">
        <v>17.65</v>
      </c>
      <c r="H154" s="9" t="n">
        <f>ROUND(F154*G154,2)</f>
        <v>35.3</v>
      </c>
      <c r="I154" s="10" t="n">
        <f>H154 / VALOR_TOTAL * 100</f>
        <v>0.008057421982413864</v>
      </c>
      <c r="J154" s="10" t="n">
        <f>I154+J153</f>
        <v>99.97399255918764</v>
      </c>
      <c r="K154" s="6" t="inlineStr">
        <f>IF(J154&lt;=80.0,"A",IF(J154&lt;=95.0,"B","C"))</f>
        <is>
          <r>
            <t xml:space="preserve">C</t>
          </r>
        </is>
      </c>
    </row>
    <row r="155" customHeight="1" ht="28">
      <c r="A155" s="6" t="inlineStr">
        <is>
          <r>
            <t xml:space="preserve">89429</t>
          </r>
        </is>
      </c>
      <c r="B155" s="7" t="inlineStr">
        <is>
          <r>
            <t xml:space="preserve">ADAPTADOR CURTO COM BOLSA E ROSCA PARA REGISTRO, PVC, SOLDÁVEL, DN 25MM X 3/4, INSTALADO EM RAMAL DE DISTRIBUIÇÃO DE ÁGUA - FORNECIMENTO E INSTALAÇÃO. AF_06/2022</t>
          </r>
        </is>
      </c>
      <c r="C155" s="6" t="inlineStr">
        <is>
          <r>
            <t xml:space="preserve">SINAPI</t>
          </r>
        </is>
      </c>
      <c r="D155" s="6" t="inlineStr">
        <is>
          <r>
            <t xml:space="preserve">Serviço</t>
          </r>
        </is>
      </c>
      <c r="E155" s="6" t="inlineStr">
        <is>
          <r>
            <t xml:space="preserve">UN</t>
          </r>
        </is>
      </c>
      <c r="F155" s="8" t="n">
        <v>4.0</v>
      </c>
      <c r="G155" s="9" t="n">
        <v>7.71</v>
      </c>
      <c r="H155" s="9" t="n">
        <f>ROUND(F155*G155,2)</f>
        <v>30.84</v>
      </c>
      <c r="I155" s="10" t="n">
        <f>H155 / VALOR_TOTAL * 100</f>
        <v>0.007039402094550811</v>
      </c>
      <c r="J155" s="10" t="n">
        <f>I155+J154</f>
        <v>99.98103196128218</v>
      </c>
      <c r="K155" s="6" t="inlineStr">
        <f>IF(J155&lt;=80.0,"A",IF(J155&lt;=95.0,"B","C"))</f>
        <is>
          <r>
            <t xml:space="preserve">C</t>
          </r>
        </is>
      </c>
    </row>
    <row r="156" customHeight="1" ht="20">
      <c r="A156" s="6" t="inlineStr">
        <is>
          <r>
            <t xml:space="preserve">103948</t>
          </r>
        </is>
      </c>
      <c r="B156" s="7" t="inlineStr">
        <is>
          <r>
            <t xml:space="preserve">BUCHA DE REDUÇÃO, CURTA, PVC, SOLDÁVEL, DN 32 X 25 MM, INSTALADO EM RAMAL OU SUB-RAMAL DE ÁGUA - FORNECIMENTO E INSTALAÇÃO. AF_06/2022</t>
          </r>
        </is>
      </c>
      <c r="C156" s="6" t="inlineStr">
        <is>
          <r>
            <t xml:space="preserve">SINAPI</t>
          </r>
        </is>
      </c>
      <c r="D156" s="6" t="inlineStr">
        <is>
          <r>
            <t xml:space="preserve">Serviço</t>
          </r>
        </is>
      </c>
      <c r="E156" s="6" t="inlineStr">
        <is>
          <r>
            <t xml:space="preserve">UN</t>
          </r>
        </is>
      </c>
      <c r="F156" s="8" t="n">
        <v>3.0</v>
      </c>
      <c r="G156" s="9" t="n">
        <v>9.98</v>
      </c>
      <c r="H156" s="9" t="n">
        <f>ROUND(F156*G156,2)</f>
        <v>29.94</v>
      </c>
      <c r="I156" s="10" t="n">
        <f>H156 / VALOR_TOTAL * 100</f>
        <v>0.006833972072336293</v>
      </c>
      <c r="J156" s="10" t="n">
        <f>I156+J155</f>
        <v>99.98786593335453</v>
      </c>
      <c r="K156" s="6" t="inlineStr">
        <f>IF(J156&lt;=80.0,"A",IF(J156&lt;=95.0,"B","C"))</f>
        <is>
          <r>
            <t xml:space="preserve">C</t>
          </r>
        </is>
      </c>
    </row>
    <row r="157" customHeight="1" ht="20">
      <c r="A157" s="6" t="inlineStr">
        <is>
          <r>
            <t xml:space="preserve">94703</t>
          </r>
        </is>
      </c>
      <c r="B157" s="7" t="inlineStr">
        <is>
          <r>
            <t xml:space="preserve">ADAPTADOR COM FLANGE E ANEL DE VEDAÇÃO, PVC, SOLDÁVEL, DN 25 MM X 3/4", INSTALADO EM RESERVAÇÃO PREDIAL DE ÁGUA - FORNECIMENTO E INSTALAÇÃO. AF_04/2024</t>
          </r>
        </is>
      </c>
      <c r="C157" s="6" t="inlineStr">
        <is>
          <r>
            <t xml:space="preserve">SINAPI</t>
          </r>
        </is>
      </c>
      <c r="D157" s="6" t="inlineStr">
        <is>
          <r>
            <t xml:space="preserve">Serviço</t>
          </r>
        </is>
      </c>
      <c r="E157" s="6" t="inlineStr">
        <is>
          <r>
            <t xml:space="preserve">UN</t>
          </r>
        </is>
      </c>
      <c r="F157" s="8" t="n">
        <v>1.0</v>
      </c>
      <c r="G157" s="9" t="n">
        <v>23.84</v>
      </c>
      <c r="H157" s="9" t="n">
        <f>ROUND(F157*G157,2)</f>
        <v>23.84</v>
      </c>
      <c r="I157" s="10" t="n">
        <f>H157 / VALOR_TOTAL * 100</f>
        <v>0.005441613032882339</v>
      </c>
      <c r="J157" s="10" t="n">
        <f>I157+J156</f>
        <v>99.99330754638741</v>
      </c>
      <c r="K157" s="6" t="inlineStr">
        <f>IF(J157&lt;=80.0,"A",IF(J157&lt;=95.0,"B","C"))</f>
        <is>
          <r>
            <t xml:space="preserve">C</t>
          </r>
        </is>
      </c>
    </row>
    <row r="158" customHeight="1" ht="20">
      <c r="A158" s="6" t="inlineStr">
        <is>
          <r>
            <t xml:space="preserve">97660</t>
          </r>
        </is>
      </c>
      <c r="B158" s="7" t="inlineStr">
        <is>
          <r>
            <t xml:space="preserve">REMOÇÃO DE INTERRUPTORES/TOMADAS ELÉTRICAS, DE FORMA MANUAL, SEM REAPROVEITAMENTO. AF_09/2023</t>
          </r>
        </is>
      </c>
      <c r="C158" s="6" t="inlineStr">
        <is>
          <r>
            <t xml:space="preserve">SINAPI</t>
          </r>
        </is>
      </c>
      <c r="D158" s="6" t="inlineStr">
        <is>
          <r>
            <t xml:space="preserve">Serviço</t>
          </r>
        </is>
      </c>
      <c r="E158" s="6" t="inlineStr">
        <is>
          <r>
            <t xml:space="preserve">UN</t>
          </r>
        </is>
      </c>
      <c r="F158" s="8" t="n">
        <v>20.0</v>
      </c>
      <c r="G158" s="9" t="n">
        <v>0.89</v>
      </c>
      <c r="H158" s="9" t="n">
        <f>ROUND(F158*G158,2)</f>
        <v>17.8</v>
      </c>
      <c r="I158" s="10" t="n">
        <f>H158 / VALOR_TOTAL * 100</f>
        <v>0.004062949328242686</v>
      </c>
      <c r="J158" s="10" t="n">
        <f>I158+J157</f>
        <v>99.99737049571566</v>
      </c>
      <c r="K158" s="6" t="inlineStr">
        <f>IF(J158&lt;=80.0,"A",IF(J158&lt;=95.0,"B","C"))</f>
        <is>
          <r>
            <t xml:space="preserve">C</t>
          </r>
        </is>
      </c>
    </row>
    <row r="159" customHeight="1" ht="20">
      <c r="A159" s="6" t="inlineStr">
        <is>
          <r>
            <t xml:space="preserve">105179</t>
          </r>
        </is>
      </c>
      <c r="B159" s="7" t="inlineStr">
        <is>
          <r>
            <t xml:space="preserve">JOELHO PVC, SOLDÁVEL, 45 GRAUS, DN 32 MM, INSTALADO EM RESERVAÇÃO PREDIAL DE ÁGUA - FORNECIMENTO E INSTALAÇÃO. AF_04/2024</t>
          </r>
        </is>
      </c>
      <c r="C159" s="6" t="inlineStr">
        <is>
          <r>
            <t xml:space="preserve">SINAPI</t>
          </r>
        </is>
      </c>
      <c r="D159" s="6" t="inlineStr">
        <is>
          <r>
            <t xml:space="preserve">Serviço</t>
          </r>
        </is>
      </c>
      <c r="E159" s="6" t="inlineStr">
        <is>
          <r>
            <t xml:space="preserve">UN</t>
          </r>
        </is>
      </c>
      <c r="F159" s="8" t="n">
        <v>1.0</v>
      </c>
      <c r="G159" s="9" t="n">
        <v>11.52</v>
      </c>
      <c r="H159" s="9" t="n">
        <f>ROUND(F159*G159,2)</f>
        <v>11.52</v>
      </c>
      <c r="I159" s="10" t="n">
        <f>H159 / VALOR_TOTAL * 100</f>
        <v>0.002629504284345828</v>
      </c>
      <c r="J159" s="10" t="n">
        <f>I159+J158</f>
        <v>100.0</v>
      </c>
      <c r="K159" s="6" t="inlineStr">
        <f>IF(J159&lt;=80.0,"A",IF(J159&lt;=95.0,"B","C"))</f>
        <is>
          <r>
            <t xml:space="preserve">C</t>
          </r>
        </is>
      </c>
    </row>
    <row r="160" customHeight="1" ht="18">
      <c r="A160" s="2" t="inlineStr"/>
      <c r="B160" s="2" t="inlineStr"/>
      <c r="C160" s="3" t="inlineStr">
        <is>
          <r>
            <t xml:space="preserve">
</t>
          </r>
        </is>
      </c>
      <c r="D160" s="3" t="inlineStr"/>
      <c r="E160" s="3" t="inlineStr"/>
      <c r="F160" s="3" t="inlineStr"/>
      <c r="G160" s="2" t="inlineStr"/>
      <c r="H160" s="2" t="inlineStr"/>
      <c r="I160" s="2" t="inlineStr"/>
      <c r="J160" s="2" t="inlineStr"/>
      <c r="K160" s="2" t="inlineStr"/>
    </row>
    <row r="161" customHeight="1" ht="18">
      <c r="A161" s="2" t="inlineStr"/>
      <c r="B161" s="2" t="inlineStr"/>
      <c r="C161" s="2" t="inlineStr"/>
      <c r="D161" s="2" t="inlineStr"/>
      <c r="E161" s="2" t="inlineStr"/>
      <c r="F161" s="2" t="inlineStr"/>
      <c r="G161" s="3" t="inlineStr">
        <f>"Subtotal até "&amp;TRUNC(J159,2)&amp;"%"</f>
        <is>
          <r>
            <rPr>
              <rFont val="Arial"/>
              <color rgb="000000"/>
              <sz val="8.0"/>
              <b val="true"/>
            </rPr>
            <t xml:space="preserve">Subtotal até 100,00%</t>
          </r>
        </is>
      </c>
      <c r="H161" s="3" t="inlineStr"/>
      <c r="I161" s="11" t="n">
        <f>SUM(H4:H159)</f>
        <v>438105.39</v>
      </c>
      <c r="J161" s="11" t="inlineStr"/>
      <c r="K161" s="11" t="inlineStr"/>
    </row>
    <row r="162" customHeight="1" ht="18">
      <c r="A162" s="2" t="inlineStr"/>
      <c r="B162" s="2" t="inlineStr"/>
      <c r="C162" s="2" t="inlineStr"/>
      <c r="D162" s="2" t="inlineStr"/>
      <c r="E162" s="2" t="inlineStr"/>
      <c r="F162" s="2" t="inlineStr"/>
      <c r="G162" s="3" t="inlineStr">
        <is>
          <r>
            <t xml:space="preserve">Outros:</t>
          </r>
        </is>
      </c>
      <c r="H162" s="3" t="inlineStr"/>
      <c r="I162" s="11" t="n">
        <f>I163-I161</f>
        <v>0.0</v>
      </c>
      <c r="J162" s="11" t="inlineStr"/>
      <c r="K162" s="11" t="inlineStr"/>
    </row>
    <row r="163" customHeight="1" ht="18">
      <c r="A163" s="2" t="inlineStr"/>
      <c r="B163" s="2" t="inlineStr"/>
      <c r="C163" s="2" t="inlineStr"/>
      <c r="D163" s="2" t="inlineStr"/>
      <c r="E163" s="2" t="inlineStr"/>
      <c r="F163" s="2" t="inlineStr"/>
      <c r="G163" s="3" t="inlineStr">
        <is>
          <r>
            <t xml:space="preserve">Valor total do Orçamento:</t>
          </r>
        </is>
      </c>
      <c r="H163" s="3" t="inlineStr"/>
      <c r="I163" s="11" t="n">
        <v>438105.39</v>
      </c>
      <c r="J163" s="11" t="inlineStr"/>
      <c r="K163" s="11" t="inlineStr"/>
    </row>
  </sheetData>
  <mergeCells>
    <mergeCell ref="A1:K1"/>
    <mergeCell ref="B2:C2"/>
    <mergeCell ref="C160:F160"/>
    <mergeCell ref="G161:H161"/>
    <mergeCell ref="I161:K161"/>
    <mergeCell ref="G162:H162"/>
    <mergeCell ref="I162:K162"/>
    <mergeCell ref="G163:H163"/>
    <mergeCell ref="I163:K163"/>
  </mergeCells>
  <pageMargins left="0.5" right="0.5" top="0.5" bottom="0.5" header="0.0" footer="0.0"/>
  <pageSetup orientation="landscape" paperSize="77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