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232A8663-1521-4955-ABBC-4112889533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" sheetId="1" r:id="rId1"/>
  </sheets>
  <definedNames>
    <definedName name="JR_PAGE_ANCHOR_0_1">orcamento!$A$1</definedName>
    <definedName name="VALOR_TOTAL">orcamento!$J$465</definedName>
  </definedNames>
  <calcPr calcId="191029"/>
</workbook>
</file>

<file path=xl/calcChain.xml><?xml version="1.0" encoding="utf-8"?>
<calcChain xmlns="http://schemas.openxmlformats.org/spreadsheetml/2006/main">
  <c r="I464" i="1" l="1"/>
  <c r="J464" i="1" s="1"/>
  <c r="I463" i="1"/>
  <c r="J463" i="1" s="1"/>
  <c r="I462" i="1" s="1"/>
  <c r="J462" i="1" s="1"/>
  <c r="G462" i="1"/>
  <c r="I461" i="1"/>
  <c r="J461" i="1" s="1"/>
  <c r="I460" i="1" s="1"/>
  <c r="J460" i="1" s="1"/>
  <c r="G460" i="1"/>
  <c r="J459" i="1"/>
  <c r="I458" i="1" s="1"/>
  <c r="J458" i="1" s="1"/>
  <c r="I459" i="1"/>
  <c r="G458" i="1"/>
  <c r="J457" i="1"/>
  <c r="I457" i="1"/>
  <c r="I456" i="1"/>
  <c r="J456" i="1" s="1"/>
  <c r="I455" i="1" s="1"/>
  <c r="J455" i="1" s="1"/>
  <c r="G455" i="1"/>
  <c r="G454" i="1"/>
  <c r="I453" i="1"/>
  <c r="J453" i="1" s="1"/>
  <c r="J452" i="1"/>
  <c r="I452" i="1"/>
  <c r="I451" i="1"/>
  <c r="J451" i="1" s="1"/>
  <c r="I450" i="1"/>
  <c r="J450" i="1" s="1"/>
  <c r="I449" i="1"/>
  <c r="J449" i="1" s="1"/>
  <c r="I448" i="1"/>
  <c r="J448" i="1" s="1"/>
  <c r="I447" i="1"/>
  <c r="J447" i="1" s="1"/>
  <c r="J446" i="1"/>
  <c r="I446" i="1"/>
  <c r="G445" i="1"/>
  <c r="I444" i="1"/>
  <c r="J444" i="1" s="1"/>
  <c r="J443" i="1"/>
  <c r="I443" i="1"/>
  <c r="J442" i="1"/>
  <c r="I442" i="1"/>
  <c r="I441" i="1"/>
  <c r="J441" i="1" s="1"/>
  <c r="J440" i="1"/>
  <c r="I440" i="1"/>
  <c r="I439" i="1"/>
  <c r="J439" i="1" s="1"/>
  <c r="I438" i="1"/>
  <c r="J438" i="1" s="1"/>
  <c r="G437" i="1"/>
  <c r="I436" i="1"/>
  <c r="J436" i="1" s="1"/>
  <c r="J435" i="1"/>
  <c r="I435" i="1"/>
  <c r="I434" i="1"/>
  <c r="J434" i="1" s="1"/>
  <c r="I432" i="1" s="1"/>
  <c r="J432" i="1" s="1"/>
  <c r="J433" i="1"/>
  <c r="I433" i="1"/>
  <c r="G432" i="1"/>
  <c r="J431" i="1"/>
  <c r="I431" i="1"/>
  <c r="I430" i="1"/>
  <c r="J430" i="1" s="1"/>
  <c r="J429" i="1"/>
  <c r="I429" i="1"/>
  <c r="I428" i="1"/>
  <c r="J428" i="1" s="1"/>
  <c r="I427" i="1"/>
  <c r="J427" i="1" s="1"/>
  <c r="J426" i="1"/>
  <c r="I426" i="1"/>
  <c r="J425" i="1"/>
  <c r="I425" i="1"/>
  <c r="I424" i="1"/>
  <c r="J424" i="1" s="1"/>
  <c r="J423" i="1"/>
  <c r="I423" i="1"/>
  <c r="I422" i="1"/>
  <c r="J422" i="1" s="1"/>
  <c r="I421" i="1"/>
  <c r="J421" i="1" s="1"/>
  <c r="J420" i="1"/>
  <c r="I420" i="1"/>
  <c r="G419" i="1"/>
  <c r="G418" i="1" s="1"/>
  <c r="I417" i="1"/>
  <c r="J417" i="1" s="1"/>
  <c r="I416" i="1"/>
  <c r="J416" i="1" s="1"/>
  <c r="J415" i="1"/>
  <c r="I415" i="1"/>
  <c r="J414" i="1"/>
  <c r="I414" i="1"/>
  <c r="I413" i="1"/>
  <c r="J413" i="1" s="1"/>
  <c r="J412" i="1"/>
  <c r="I412" i="1"/>
  <c r="I411" i="1"/>
  <c r="J411" i="1" s="1"/>
  <c r="I410" i="1"/>
  <c r="J410" i="1" s="1"/>
  <c r="J409" i="1"/>
  <c r="I409" i="1"/>
  <c r="J408" i="1"/>
  <c r="I408" i="1"/>
  <c r="I407" i="1"/>
  <c r="J407" i="1" s="1"/>
  <c r="I406" i="1" s="1"/>
  <c r="J406" i="1" s="1"/>
  <c r="G406" i="1"/>
  <c r="J405" i="1"/>
  <c r="I405" i="1"/>
  <c r="I404" i="1"/>
  <c r="J404" i="1" s="1"/>
  <c r="I403" i="1"/>
  <c r="J403" i="1" s="1"/>
  <c r="I402" i="1"/>
  <c r="J402" i="1" s="1"/>
  <c r="J401" i="1"/>
  <c r="I401" i="1"/>
  <c r="I400" i="1"/>
  <c r="J400" i="1" s="1"/>
  <c r="G399" i="1"/>
  <c r="J398" i="1"/>
  <c r="I398" i="1"/>
  <c r="J397" i="1"/>
  <c r="I397" i="1"/>
  <c r="I396" i="1"/>
  <c r="J396" i="1" s="1"/>
  <c r="J395" i="1"/>
  <c r="I395" i="1"/>
  <c r="I394" i="1"/>
  <c r="J394" i="1" s="1"/>
  <c r="I393" i="1"/>
  <c r="J393" i="1" s="1"/>
  <c r="J392" i="1"/>
  <c r="I392" i="1"/>
  <c r="J391" i="1"/>
  <c r="I391" i="1"/>
  <c r="I390" i="1"/>
  <c r="J390" i="1" s="1"/>
  <c r="J389" i="1"/>
  <c r="I389" i="1"/>
  <c r="I388" i="1"/>
  <c r="J388" i="1" s="1"/>
  <c r="I387" i="1"/>
  <c r="J387" i="1" s="1"/>
  <c r="J386" i="1"/>
  <c r="I386" i="1"/>
  <c r="J385" i="1"/>
  <c r="I385" i="1"/>
  <c r="I384" i="1"/>
  <c r="J384" i="1" s="1"/>
  <c r="J383" i="1"/>
  <c r="I383" i="1"/>
  <c r="I382" i="1"/>
  <c r="J382" i="1" s="1"/>
  <c r="I381" i="1"/>
  <c r="J381" i="1" s="1"/>
  <c r="J380" i="1"/>
  <c r="I380" i="1"/>
  <c r="J379" i="1"/>
  <c r="I379" i="1"/>
  <c r="I378" i="1"/>
  <c r="J378" i="1" s="1"/>
  <c r="J377" i="1"/>
  <c r="I377" i="1"/>
  <c r="I376" i="1"/>
  <c r="J376" i="1" s="1"/>
  <c r="I375" i="1"/>
  <c r="J375" i="1" s="1"/>
  <c r="J374" i="1"/>
  <c r="I374" i="1"/>
  <c r="J373" i="1"/>
  <c r="I373" i="1"/>
  <c r="I372" i="1"/>
  <c r="J372" i="1" s="1"/>
  <c r="J371" i="1"/>
  <c r="I371" i="1"/>
  <c r="I370" i="1"/>
  <c r="J370" i="1" s="1"/>
  <c r="I369" i="1"/>
  <c r="J369" i="1" s="1"/>
  <c r="J368" i="1"/>
  <c r="I368" i="1"/>
  <c r="J367" i="1"/>
  <c r="I367" i="1"/>
  <c r="I366" i="1"/>
  <c r="J366" i="1" s="1"/>
  <c r="J365" i="1"/>
  <c r="I365" i="1"/>
  <c r="I364" i="1"/>
  <c r="J364" i="1" s="1"/>
  <c r="I363" i="1"/>
  <c r="J363" i="1" s="1"/>
  <c r="J362" i="1"/>
  <c r="I362" i="1"/>
  <c r="J361" i="1"/>
  <c r="I361" i="1"/>
  <c r="I360" i="1"/>
  <c r="J360" i="1" s="1"/>
  <c r="J359" i="1"/>
  <c r="I359" i="1"/>
  <c r="I358" i="1"/>
  <c r="J358" i="1" s="1"/>
  <c r="I357" i="1"/>
  <c r="J357" i="1" s="1"/>
  <c r="J356" i="1"/>
  <c r="I356" i="1"/>
  <c r="J355" i="1"/>
  <c r="I355" i="1"/>
  <c r="I354" i="1"/>
  <c r="J354" i="1" s="1"/>
  <c r="J353" i="1"/>
  <c r="I353" i="1"/>
  <c r="I352" i="1"/>
  <c r="J352" i="1" s="1"/>
  <c r="I351" i="1"/>
  <c r="J351" i="1" s="1"/>
  <c r="J350" i="1"/>
  <c r="I350" i="1"/>
  <c r="J349" i="1"/>
  <c r="I349" i="1"/>
  <c r="I348" i="1"/>
  <c r="J348" i="1" s="1"/>
  <c r="J347" i="1"/>
  <c r="I347" i="1"/>
  <c r="I346" i="1"/>
  <c r="J346" i="1" s="1"/>
  <c r="I345" i="1"/>
  <c r="J345" i="1" s="1"/>
  <c r="J344" i="1"/>
  <c r="I344" i="1"/>
  <c r="J343" i="1"/>
  <c r="I343" i="1"/>
  <c r="I342" i="1"/>
  <c r="J342" i="1" s="1"/>
  <c r="J341" i="1"/>
  <c r="I341" i="1"/>
  <c r="I340" i="1"/>
  <c r="J340" i="1" s="1"/>
  <c r="I339" i="1"/>
  <c r="J339" i="1" s="1"/>
  <c r="J338" i="1"/>
  <c r="I338" i="1"/>
  <c r="J337" i="1"/>
  <c r="I337" i="1"/>
  <c r="I336" i="1"/>
  <c r="J336" i="1" s="1"/>
  <c r="J335" i="1"/>
  <c r="I335" i="1"/>
  <c r="I334" i="1"/>
  <c r="J334" i="1" s="1"/>
  <c r="I333" i="1"/>
  <c r="J333" i="1" s="1"/>
  <c r="J332" i="1"/>
  <c r="I332" i="1"/>
  <c r="J331" i="1"/>
  <c r="I331" i="1"/>
  <c r="I330" i="1"/>
  <c r="J330" i="1" s="1"/>
  <c r="J329" i="1"/>
  <c r="I329" i="1"/>
  <c r="I328" i="1"/>
  <c r="J328" i="1" s="1"/>
  <c r="I327" i="1"/>
  <c r="J327" i="1" s="1"/>
  <c r="J326" i="1"/>
  <c r="I326" i="1"/>
  <c r="J325" i="1"/>
  <c r="I325" i="1"/>
  <c r="I324" i="1"/>
  <c r="J324" i="1" s="1"/>
  <c r="J323" i="1"/>
  <c r="I323" i="1"/>
  <c r="I322" i="1"/>
  <c r="J322" i="1" s="1"/>
  <c r="I321" i="1"/>
  <c r="J321" i="1" s="1"/>
  <c r="J320" i="1"/>
  <c r="I320" i="1"/>
  <c r="J319" i="1"/>
  <c r="I319" i="1"/>
  <c r="I318" i="1"/>
  <c r="J318" i="1" s="1"/>
  <c r="J317" i="1"/>
  <c r="I317" i="1"/>
  <c r="I316" i="1"/>
  <c r="J316" i="1" s="1"/>
  <c r="I315" i="1"/>
  <c r="J315" i="1" s="1"/>
  <c r="J314" i="1"/>
  <c r="I314" i="1"/>
  <c r="J313" i="1"/>
  <c r="I313" i="1"/>
  <c r="I312" i="1"/>
  <c r="J312" i="1" s="1"/>
  <c r="J311" i="1"/>
  <c r="I311" i="1"/>
  <c r="I310" i="1"/>
  <c r="J310" i="1" s="1"/>
  <c r="G309" i="1"/>
  <c r="G308" i="1" s="1"/>
  <c r="I307" i="1"/>
  <c r="J307" i="1" s="1"/>
  <c r="J306" i="1"/>
  <c r="I306" i="1"/>
  <c r="I305" i="1"/>
  <c r="J305" i="1" s="1"/>
  <c r="I304" i="1"/>
  <c r="J304" i="1" s="1"/>
  <c r="J303" i="1"/>
  <c r="I303" i="1"/>
  <c r="J302" i="1"/>
  <c r="I302" i="1"/>
  <c r="I301" i="1"/>
  <c r="J301" i="1" s="1"/>
  <c r="J300" i="1"/>
  <c r="I300" i="1"/>
  <c r="I299" i="1"/>
  <c r="J299" i="1" s="1"/>
  <c r="I298" i="1"/>
  <c r="J298" i="1" s="1"/>
  <c r="J297" i="1"/>
  <c r="I297" i="1"/>
  <c r="J296" i="1"/>
  <c r="I296" i="1"/>
  <c r="G295" i="1"/>
  <c r="G197" i="1" s="1"/>
  <c r="J294" i="1"/>
  <c r="I294" i="1"/>
  <c r="J293" i="1"/>
  <c r="I293" i="1"/>
  <c r="I292" i="1"/>
  <c r="J292" i="1" s="1"/>
  <c r="I291" i="1"/>
  <c r="J291" i="1" s="1"/>
  <c r="I290" i="1"/>
  <c r="J290" i="1" s="1"/>
  <c r="I289" i="1"/>
  <c r="J289" i="1" s="1"/>
  <c r="J288" i="1"/>
  <c r="I288" i="1"/>
  <c r="J287" i="1"/>
  <c r="I287" i="1"/>
  <c r="I286" i="1"/>
  <c r="J286" i="1" s="1"/>
  <c r="I285" i="1"/>
  <c r="J285" i="1" s="1"/>
  <c r="I284" i="1"/>
  <c r="J284" i="1" s="1"/>
  <c r="I283" i="1"/>
  <c r="J283" i="1" s="1"/>
  <c r="J282" i="1"/>
  <c r="I282" i="1"/>
  <c r="J281" i="1"/>
  <c r="I281" i="1"/>
  <c r="I280" i="1"/>
  <c r="J280" i="1" s="1"/>
  <c r="I279" i="1"/>
  <c r="J279" i="1" s="1"/>
  <c r="I278" i="1"/>
  <c r="J278" i="1" s="1"/>
  <c r="I277" i="1"/>
  <c r="J277" i="1" s="1"/>
  <c r="G276" i="1"/>
  <c r="I275" i="1"/>
  <c r="J275" i="1" s="1"/>
  <c r="J274" i="1"/>
  <c r="I274" i="1"/>
  <c r="J273" i="1"/>
  <c r="I273" i="1"/>
  <c r="I272" i="1"/>
  <c r="J272" i="1" s="1"/>
  <c r="J271" i="1"/>
  <c r="I271" i="1"/>
  <c r="I270" i="1"/>
  <c r="J270" i="1" s="1"/>
  <c r="I269" i="1"/>
  <c r="J269" i="1" s="1"/>
  <c r="J268" i="1"/>
  <c r="I268" i="1"/>
  <c r="J267" i="1"/>
  <c r="I267" i="1"/>
  <c r="I266" i="1"/>
  <c r="J266" i="1" s="1"/>
  <c r="J265" i="1"/>
  <c r="I265" i="1"/>
  <c r="I264" i="1"/>
  <c r="J264" i="1" s="1"/>
  <c r="I263" i="1"/>
  <c r="J263" i="1" s="1"/>
  <c r="J262" i="1"/>
  <c r="I262" i="1"/>
  <c r="J261" i="1"/>
  <c r="I261" i="1"/>
  <c r="I260" i="1"/>
  <c r="J260" i="1" s="1"/>
  <c r="J259" i="1"/>
  <c r="I259" i="1"/>
  <c r="I258" i="1"/>
  <c r="J258" i="1" s="1"/>
  <c r="I257" i="1"/>
  <c r="J257" i="1" s="1"/>
  <c r="J256" i="1"/>
  <c r="I256" i="1"/>
  <c r="J255" i="1"/>
  <c r="I255" i="1"/>
  <c r="I254" i="1"/>
  <c r="J254" i="1" s="1"/>
  <c r="J253" i="1"/>
  <c r="I253" i="1"/>
  <c r="I252" i="1"/>
  <c r="J252" i="1" s="1"/>
  <c r="I251" i="1"/>
  <c r="J251" i="1" s="1"/>
  <c r="J250" i="1"/>
  <c r="I250" i="1"/>
  <c r="J249" i="1"/>
  <c r="I249" i="1"/>
  <c r="I248" i="1"/>
  <c r="J248" i="1" s="1"/>
  <c r="J247" i="1"/>
  <c r="I247" i="1"/>
  <c r="I246" i="1"/>
  <c r="J246" i="1" s="1"/>
  <c r="I245" i="1"/>
  <c r="J245" i="1" s="1"/>
  <c r="J244" i="1"/>
  <c r="I244" i="1"/>
  <c r="J243" i="1"/>
  <c r="I243" i="1"/>
  <c r="I242" i="1"/>
  <c r="J242" i="1" s="1"/>
  <c r="G241" i="1"/>
  <c r="J240" i="1"/>
  <c r="I240" i="1"/>
  <c r="I239" i="1"/>
  <c r="J239" i="1" s="1"/>
  <c r="I238" i="1"/>
  <c r="J238" i="1" s="1"/>
  <c r="I237" i="1"/>
  <c r="J237" i="1" s="1"/>
  <c r="I236" i="1"/>
  <c r="J236" i="1" s="1"/>
  <c r="I235" i="1"/>
  <c r="J235" i="1" s="1"/>
  <c r="J234" i="1"/>
  <c r="I234" i="1"/>
  <c r="I233" i="1"/>
  <c r="J233" i="1" s="1"/>
  <c r="I232" i="1"/>
  <c r="J232" i="1" s="1"/>
  <c r="I231" i="1"/>
  <c r="J231" i="1" s="1"/>
  <c r="I230" i="1"/>
  <c r="J230" i="1" s="1"/>
  <c r="I229" i="1"/>
  <c r="J229" i="1" s="1"/>
  <c r="J228" i="1"/>
  <c r="I228" i="1"/>
  <c r="I227" i="1"/>
  <c r="J227" i="1" s="1"/>
  <c r="I226" i="1"/>
  <c r="J226" i="1" s="1"/>
  <c r="I225" i="1"/>
  <c r="J225" i="1" s="1"/>
  <c r="I224" i="1"/>
  <c r="J224" i="1" s="1"/>
  <c r="I223" i="1"/>
  <c r="J223" i="1" s="1"/>
  <c r="J222" i="1"/>
  <c r="I222" i="1"/>
  <c r="I221" i="1"/>
  <c r="J221" i="1" s="1"/>
  <c r="I220" i="1"/>
  <c r="J220" i="1" s="1"/>
  <c r="I219" i="1"/>
  <c r="J219" i="1" s="1"/>
  <c r="I218" i="1"/>
  <c r="J218" i="1" s="1"/>
  <c r="I217" i="1"/>
  <c r="J217" i="1" s="1"/>
  <c r="J216" i="1"/>
  <c r="I216" i="1"/>
  <c r="I215" i="1"/>
  <c r="J215" i="1" s="1"/>
  <c r="I214" i="1"/>
  <c r="J214" i="1" s="1"/>
  <c r="I213" i="1"/>
  <c r="J213" i="1" s="1"/>
  <c r="I212" i="1"/>
  <c r="J212" i="1" s="1"/>
  <c r="I211" i="1"/>
  <c r="J211" i="1" s="1"/>
  <c r="J210" i="1"/>
  <c r="I210" i="1"/>
  <c r="I209" i="1"/>
  <c r="J209" i="1" s="1"/>
  <c r="I208" i="1"/>
  <c r="J208" i="1" s="1"/>
  <c r="I207" i="1"/>
  <c r="J207" i="1" s="1"/>
  <c r="I206" i="1"/>
  <c r="J206" i="1" s="1"/>
  <c r="I205" i="1"/>
  <c r="J205" i="1" s="1"/>
  <c r="J204" i="1"/>
  <c r="I204" i="1"/>
  <c r="I203" i="1"/>
  <c r="J203" i="1" s="1"/>
  <c r="I202" i="1"/>
  <c r="J202" i="1" s="1"/>
  <c r="I201" i="1"/>
  <c r="J201" i="1" s="1"/>
  <c r="I200" i="1"/>
  <c r="J200" i="1" s="1"/>
  <c r="I199" i="1"/>
  <c r="J199" i="1" s="1"/>
  <c r="G198" i="1"/>
  <c r="I196" i="1"/>
  <c r="J196" i="1" s="1"/>
  <c r="I195" i="1"/>
  <c r="J195" i="1" s="1"/>
  <c r="I194" i="1"/>
  <c r="J194" i="1" s="1"/>
  <c r="J193" i="1"/>
  <c r="I193" i="1"/>
  <c r="I192" i="1"/>
  <c r="J192" i="1" s="1"/>
  <c r="I191" i="1"/>
  <c r="J191" i="1" s="1"/>
  <c r="I190" i="1"/>
  <c r="J190" i="1" s="1"/>
  <c r="I189" i="1"/>
  <c r="J189" i="1" s="1"/>
  <c r="I188" i="1"/>
  <c r="J188" i="1" s="1"/>
  <c r="J187" i="1"/>
  <c r="I187" i="1"/>
  <c r="I186" i="1"/>
  <c r="J186" i="1" s="1"/>
  <c r="I185" i="1"/>
  <c r="J185" i="1" s="1"/>
  <c r="I184" i="1"/>
  <c r="J184" i="1" s="1"/>
  <c r="I183" i="1"/>
  <c r="J183" i="1" s="1"/>
  <c r="I182" i="1"/>
  <c r="J182" i="1" s="1"/>
  <c r="G181" i="1"/>
  <c r="J180" i="1"/>
  <c r="I180" i="1"/>
  <c r="J179" i="1"/>
  <c r="I179" i="1"/>
  <c r="I178" i="1"/>
  <c r="J178" i="1" s="1"/>
  <c r="J177" i="1"/>
  <c r="I177" i="1"/>
  <c r="I176" i="1"/>
  <c r="J176" i="1" s="1"/>
  <c r="I175" i="1"/>
  <c r="J175" i="1" s="1"/>
  <c r="J174" i="1"/>
  <c r="I174" i="1"/>
  <c r="G173" i="1"/>
  <c r="I172" i="1"/>
  <c r="J172" i="1" s="1"/>
  <c r="I171" i="1" s="1"/>
  <c r="J171" i="1" s="1"/>
  <c r="G171" i="1"/>
  <c r="G170" i="1"/>
  <c r="I169" i="1"/>
  <c r="J169" i="1" s="1"/>
  <c r="I168" i="1" s="1"/>
  <c r="J168" i="1" s="1"/>
  <c r="G168" i="1"/>
  <c r="J167" i="1"/>
  <c r="I167" i="1"/>
  <c r="I166" i="1"/>
  <c r="J166" i="1" s="1"/>
  <c r="I165" i="1" s="1"/>
  <c r="J165" i="1" s="1"/>
  <c r="G165" i="1"/>
  <c r="G155" i="1" s="1"/>
  <c r="I164" i="1"/>
  <c r="J164" i="1" s="1"/>
  <c r="I163" i="1"/>
  <c r="J163" i="1" s="1"/>
  <c r="I162" i="1" s="1"/>
  <c r="J162" i="1" s="1"/>
  <c r="G162" i="1"/>
  <c r="I161" i="1"/>
  <c r="J161" i="1" s="1"/>
  <c r="I160" i="1"/>
  <c r="J160" i="1" s="1"/>
  <c r="J159" i="1"/>
  <c r="I159" i="1"/>
  <c r="J158" i="1"/>
  <c r="I158" i="1"/>
  <c r="I157" i="1"/>
  <c r="J157" i="1" s="1"/>
  <c r="I156" i="1" s="1"/>
  <c r="J156" i="1" s="1"/>
  <c r="I155" i="1" s="1"/>
  <c r="J155" i="1" s="1"/>
  <c r="G156" i="1"/>
  <c r="J154" i="1"/>
  <c r="I153" i="1" s="1"/>
  <c r="J153" i="1" s="1"/>
  <c r="I152" i="1" s="1"/>
  <c r="J152" i="1" s="1"/>
  <c r="I154" i="1"/>
  <c r="G153" i="1"/>
  <c r="G152" i="1" s="1"/>
  <c r="I151" i="1"/>
  <c r="J151" i="1" s="1"/>
  <c r="I150" i="1" s="1"/>
  <c r="J150" i="1" s="1"/>
  <c r="I149" i="1" s="1"/>
  <c r="J149" i="1" s="1"/>
  <c r="G150" i="1"/>
  <c r="G149" i="1" s="1"/>
  <c r="I148" i="1"/>
  <c r="J148" i="1" s="1"/>
  <c r="I147" i="1" s="1"/>
  <c r="J147" i="1" s="1"/>
  <c r="G147" i="1"/>
  <c r="G140" i="1" s="1"/>
  <c r="J146" i="1"/>
  <c r="I146" i="1"/>
  <c r="I145" i="1"/>
  <c r="J145" i="1" s="1"/>
  <c r="I144" i="1" s="1"/>
  <c r="J144" i="1" s="1"/>
  <c r="G144" i="1"/>
  <c r="I143" i="1"/>
  <c r="J143" i="1" s="1"/>
  <c r="J142" i="1"/>
  <c r="I141" i="1" s="1"/>
  <c r="J141" i="1" s="1"/>
  <c r="I140" i="1" s="1"/>
  <c r="J140" i="1" s="1"/>
  <c r="I142" i="1"/>
  <c r="G141" i="1"/>
  <c r="J139" i="1"/>
  <c r="I139" i="1"/>
  <c r="I138" i="1"/>
  <c r="J138" i="1" s="1"/>
  <c r="G138" i="1"/>
  <c r="G133" i="1" s="1"/>
  <c r="I137" i="1"/>
  <c r="J137" i="1" s="1"/>
  <c r="J136" i="1"/>
  <c r="I136" i="1"/>
  <c r="I135" i="1"/>
  <c r="J135" i="1" s="1"/>
  <c r="G134" i="1"/>
  <c r="I132" i="1"/>
  <c r="J132" i="1" s="1"/>
  <c r="J131" i="1"/>
  <c r="I131" i="1"/>
  <c r="I130" i="1"/>
  <c r="J130" i="1" s="1"/>
  <c r="I129" i="1"/>
  <c r="J129" i="1" s="1"/>
  <c r="I128" i="1"/>
  <c r="J128" i="1" s="1"/>
  <c r="I127" i="1"/>
  <c r="J127" i="1" s="1"/>
  <c r="I126" i="1"/>
  <c r="J126" i="1" s="1"/>
  <c r="I125" i="1" s="1"/>
  <c r="J125" i="1" s="1"/>
  <c r="G125" i="1"/>
  <c r="J124" i="1"/>
  <c r="I123" i="1" s="1"/>
  <c r="J123" i="1" s="1"/>
  <c r="I122" i="1" s="1"/>
  <c r="J122" i="1" s="1"/>
  <c r="I124" i="1"/>
  <c r="G123" i="1"/>
  <c r="G122" i="1" s="1"/>
  <c r="I121" i="1"/>
  <c r="J121" i="1" s="1"/>
  <c r="I120" i="1"/>
  <c r="J120" i="1" s="1"/>
  <c r="J119" i="1"/>
  <c r="I119" i="1"/>
  <c r="G118" i="1"/>
  <c r="I117" i="1"/>
  <c r="J117" i="1" s="1"/>
  <c r="I116" i="1"/>
  <c r="J116" i="1" s="1"/>
  <c r="J115" i="1"/>
  <c r="I115" i="1"/>
  <c r="I114" i="1"/>
  <c r="J114" i="1" s="1"/>
  <c r="I113" i="1"/>
  <c r="J113" i="1" s="1"/>
  <c r="I112" i="1"/>
  <c r="J112" i="1" s="1"/>
  <c r="G111" i="1"/>
  <c r="G110" i="1" s="1"/>
  <c r="G102" i="1" s="1"/>
  <c r="I109" i="1"/>
  <c r="J109" i="1" s="1"/>
  <c r="I108" i="1"/>
  <c r="J108" i="1" s="1"/>
  <c r="I107" i="1"/>
  <c r="J107" i="1" s="1"/>
  <c r="I106" i="1"/>
  <c r="J106" i="1" s="1"/>
  <c r="I105" i="1"/>
  <c r="J105" i="1" s="1"/>
  <c r="G104" i="1"/>
  <c r="G103" i="1"/>
  <c r="J101" i="1"/>
  <c r="I101" i="1"/>
  <c r="I100" i="1"/>
  <c r="J100" i="1" s="1"/>
  <c r="I99" i="1" s="1"/>
  <c r="J99" i="1" s="1"/>
  <c r="G99" i="1"/>
  <c r="I98" i="1"/>
  <c r="J98" i="1" s="1"/>
  <c r="I97" i="1"/>
  <c r="J97" i="1" s="1"/>
  <c r="I96" i="1"/>
  <c r="J96" i="1" s="1"/>
  <c r="G95" i="1"/>
  <c r="I94" i="1"/>
  <c r="J94" i="1" s="1"/>
  <c r="J93" i="1"/>
  <c r="I93" i="1"/>
  <c r="G92" i="1"/>
  <c r="I91" i="1"/>
  <c r="J91" i="1" s="1"/>
  <c r="I90" i="1"/>
  <c r="J90" i="1" s="1"/>
  <c r="I88" i="1" s="1"/>
  <c r="J88" i="1" s="1"/>
  <c r="J89" i="1"/>
  <c r="I89" i="1"/>
  <c r="G88" i="1"/>
  <c r="G87" i="1"/>
  <c r="I86" i="1"/>
  <c r="J86" i="1" s="1"/>
  <c r="I85" i="1"/>
  <c r="J85" i="1" s="1"/>
  <c r="I83" i="1" s="1"/>
  <c r="J83" i="1" s="1"/>
  <c r="J84" i="1"/>
  <c r="I84" i="1"/>
  <c r="G83" i="1"/>
  <c r="J82" i="1"/>
  <c r="I82" i="1"/>
  <c r="I81" i="1"/>
  <c r="J81" i="1" s="1"/>
  <c r="J80" i="1"/>
  <c r="I80" i="1"/>
  <c r="I79" i="1"/>
  <c r="J79" i="1" s="1"/>
  <c r="I78" i="1" s="1"/>
  <c r="J78" i="1" s="1"/>
  <c r="G78" i="1"/>
  <c r="I77" i="1"/>
  <c r="J77" i="1" s="1"/>
  <c r="I76" i="1"/>
  <c r="J76" i="1" s="1"/>
  <c r="I75" i="1"/>
  <c r="J75" i="1" s="1"/>
  <c r="I74" i="1"/>
  <c r="J74" i="1" s="1"/>
  <c r="J73" i="1"/>
  <c r="I73" i="1"/>
  <c r="I72" i="1"/>
  <c r="J72" i="1" s="1"/>
  <c r="G71" i="1"/>
  <c r="G70" i="1"/>
  <c r="I69" i="1"/>
  <c r="J69" i="1" s="1"/>
  <c r="J68" i="1"/>
  <c r="I68" i="1"/>
  <c r="I67" i="1"/>
  <c r="J67" i="1" s="1"/>
  <c r="I66" i="1"/>
  <c r="J66" i="1" s="1"/>
  <c r="I65" i="1"/>
  <c r="J65" i="1" s="1"/>
  <c r="I64" i="1"/>
  <c r="J64" i="1" s="1"/>
  <c r="I63" i="1"/>
  <c r="J63" i="1" s="1"/>
  <c r="J62" i="1"/>
  <c r="I62" i="1"/>
  <c r="I61" i="1"/>
  <c r="J61" i="1" s="1"/>
  <c r="I60" i="1"/>
  <c r="J60" i="1" s="1"/>
  <c r="I59" i="1"/>
  <c r="J59" i="1" s="1"/>
  <c r="G58" i="1"/>
  <c r="I57" i="1"/>
  <c r="J57" i="1" s="1"/>
  <c r="I56" i="1"/>
  <c r="J56" i="1" s="1"/>
  <c r="J55" i="1"/>
  <c r="I55" i="1"/>
  <c r="J54" i="1"/>
  <c r="I54" i="1"/>
  <c r="I53" i="1"/>
  <c r="J53" i="1" s="1"/>
  <c r="J52" i="1"/>
  <c r="I52" i="1"/>
  <c r="I51" i="1"/>
  <c r="J51" i="1" s="1"/>
  <c r="I50" i="1"/>
  <c r="J50" i="1" s="1"/>
  <c r="J49" i="1"/>
  <c r="I49" i="1"/>
  <c r="J48" i="1"/>
  <c r="I48" i="1"/>
  <c r="G47" i="1"/>
  <c r="G38" i="1" s="1"/>
  <c r="J46" i="1"/>
  <c r="I46" i="1"/>
  <c r="J45" i="1"/>
  <c r="I45" i="1"/>
  <c r="I44" i="1"/>
  <c r="J44" i="1" s="1"/>
  <c r="I43" i="1"/>
  <c r="J43" i="1" s="1"/>
  <c r="I42" i="1"/>
  <c r="J42" i="1" s="1"/>
  <c r="I41" i="1"/>
  <c r="J41" i="1" s="1"/>
  <c r="J40" i="1"/>
  <c r="I40" i="1"/>
  <c r="G39" i="1"/>
  <c r="I37" i="1"/>
  <c r="J37" i="1" s="1"/>
  <c r="I36" i="1"/>
  <c r="J36" i="1" s="1"/>
  <c r="J35" i="1"/>
  <c r="I35" i="1"/>
  <c r="J34" i="1"/>
  <c r="I34" i="1"/>
  <c r="I33" i="1"/>
  <c r="J33" i="1" s="1"/>
  <c r="I32" i="1"/>
  <c r="J32" i="1" s="1"/>
  <c r="I31" i="1"/>
  <c r="J31" i="1" s="1"/>
  <c r="I30" i="1"/>
  <c r="J30" i="1" s="1"/>
  <c r="J29" i="1"/>
  <c r="I29" i="1"/>
  <c r="J28" i="1"/>
  <c r="I28" i="1"/>
  <c r="I27" i="1"/>
  <c r="J27" i="1" s="1"/>
  <c r="I26" i="1"/>
  <c r="J26" i="1" s="1"/>
  <c r="I25" i="1"/>
  <c r="J25" i="1" s="1"/>
  <c r="I24" i="1"/>
  <c r="J24" i="1" s="1"/>
  <c r="J23" i="1"/>
  <c r="I23" i="1"/>
  <c r="J22" i="1"/>
  <c r="I22" i="1"/>
  <c r="G21" i="1"/>
  <c r="J20" i="1"/>
  <c r="I20" i="1"/>
  <c r="I19" i="1"/>
  <c r="J19" i="1" s="1"/>
  <c r="G19" i="1"/>
  <c r="J18" i="1"/>
  <c r="I17" i="1" s="1"/>
  <c r="J17" i="1" s="1"/>
  <c r="I18" i="1"/>
  <c r="G17" i="1"/>
  <c r="J16" i="1"/>
  <c r="I15" i="1" s="1"/>
  <c r="J15" i="1" s="1"/>
  <c r="I16" i="1"/>
  <c r="G15" i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G4" i="1"/>
  <c r="G3" i="1" s="1"/>
  <c r="I241" i="1" l="1"/>
  <c r="J241" i="1" s="1"/>
  <c r="I39" i="1"/>
  <c r="J39" i="1" s="1"/>
  <c r="I173" i="1"/>
  <c r="J173" i="1" s="1"/>
  <c r="I419" i="1"/>
  <c r="J419" i="1" s="1"/>
  <c r="I418" i="1" s="1"/>
  <c r="J418" i="1" s="1"/>
  <c r="I454" i="1"/>
  <c r="J454" i="1" s="1"/>
  <c r="I47" i="1"/>
  <c r="J47" i="1" s="1"/>
  <c r="I58" i="1"/>
  <c r="J58" i="1" s="1"/>
  <c r="I111" i="1"/>
  <c r="J111" i="1" s="1"/>
  <c r="I437" i="1"/>
  <c r="J437" i="1" s="1"/>
  <c r="I445" i="1"/>
  <c r="J445" i="1" s="1"/>
  <c r="I4" i="1"/>
  <c r="J4" i="1" s="1"/>
  <c r="I3" i="1" s="1"/>
  <c r="J3" i="1" s="1"/>
  <c r="I21" i="1"/>
  <c r="J21" i="1" s="1"/>
  <c r="I295" i="1"/>
  <c r="J295" i="1" s="1"/>
  <c r="I134" i="1"/>
  <c r="J134" i="1" s="1"/>
  <c r="I133" i="1" s="1"/>
  <c r="J133" i="1" s="1"/>
  <c r="I71" i="1"/>
  <c r="J71" i="1" s="1"/>
  <c r="I70" i="1" s="1"/>
  <c r="J70" i="1" s="1"/>
  <c r="I198" i="1"/>
  <c r="J198" i="1" s="1"/>
  <c r="I197" i="1" s="1"/>
  <c r="J197" i="1" s="1"/>
  <c r="I92" i="1"/>
  <c r="J92" i="1" s="1"/>
  <c r="I87" i="1" s="1"/>
  <c r="J87" i="1" s="1"/>
  <c r="I104" i="1"/>
  <c r="J104" i="1" s="1"/>
  <c r="I103" i="1" s="1"/>
  <c r="J103" i="1" s="1"/>
  <c r="I309" i="1"/>
  <c r="J309" i="1" s="1"/>
  <c r="I308" i="1" s="1"/>
  <c r="J308" i="1" s="1"/>
  <c r="I170" i="1"/>
  <c r="J170" i="1" s="1"/>
  <c r="I399" i="1"/>
  <c r="J399" i="1" s="1"/>
  <c r="I95" i="1"/>
  <c r="J95" i="1" s="1"/>
  <c r="I118" i="1"/>
  <c r="J118" i="1" s="1"/>
  <c r="I181" i="1"/>
  <c r="J181" i="1" s="1"/>
  <c r="I276" i="1"/>
  <c r="J276" i="1" s="1"/>
  <c r="I110" i="1" l="1"/>
  <c r="J110" i="1" s="1"/>
  <c r="I38" i="1"/>
  <c r="J38" i="1" s="1"/>
  <c r="J465" i="1" s="1"/>
  <c r="I102" i="1"/>
  <c r="J102" i="1" s="1"/>
</calcChain>
</file>

<file path=xl/sharedStrings.xml><?xml version="1.0" encoding="utf-8"?>
<sst xmlns="http://schemas.openxmlformats.org/spreadsheetml/2006/main" count="2121" uniqueCount="1277">
  <si>
    <t>ITEM</t>
  </si>
  <si>
    <t>CÓDIGO</t>
  </si>
  <si>
    <t>REF.</t>
  </si>
  <si>
    <t>DESCRIÇÃO</t>
  </si>
  <si>
    <t>UNID.</t>
  </si>
  <si>
    <t>QUANT.</t>
  </si>
  <si>
    <t>PREÇO UNIT
SEM BDI R$</t>
  </si>
  <si>
    <t>BDI (%)</t>
  </si>
  <si>
    <t>PREÇO UNIT
COM BDI R$</t>
  </si>
  <si>
    <t>PREÇO
TOTAL R$</t>
  </si>
  <si>
    <t>1</t>
  </si>
  <si>
    <t>SERVIÇOS PRELIMINARES E INDIRETOS</t>
  </si>
  <si>
    <t>1.1</t>
  </si>
  <si>
    <t>CANTEIRO DE OBRAS</t>
  </si>
  <si>
    <t>1.1.1</t>
  </si>
  <si>
    <t>CPU2526</t>
  </si>
  <si>
    <t>Composições Próprias</t>
  </si>
  <si>
    <t>LOCAÇÃO DE CONTAINER TIPO DEPÓSITO - ÁREA MÍNIMA DE 13,80 M2</t>
  </si>
  <si>
    <t>UNXMÊS</t>
  </si>
  <si>
    <t>1.1.2</t>
  </si>
  <si>
    <t>CPU2527</t>
  </si>
  <si>
    <t>BARRACÃO ABERTO PARA APOIO À PRODUÇÃO (CARPINTARIA, CENTRAL DE ARMAÇÃO, OFICINA, ETC.) C/ TESOURAS, TELHA 4MM, PISO EM CONCRETO DESEMPOLADO</t>
  </si>
  <si>
    <t>m²</t>
  </si>
  <si>
    <t>1.1.3</t>
  </si>
  <si>
    <t>CPU2528</t>
  </si>
  <si>
    <t>LOCAÇÃO DE CONTAINER - BANHEIRO COM CHUVEIROS E VASOS - 4,30 X 2,30M</t>
  </si>
  <si>
    <t>MÊS</t>
  </si>
  <si>
    <t>1.1.4</t>
  </si>
  <si>
    <t>CPU2529</t>
  </si>
  <si>
    <t>BARRACAO PARA REFEITORIO EM OBRAS EM COMPENSADO</t>
  </si>
  <si>
    <t>1.1.5</t>
  </si>
  <si>
    <t>95648</t>
  </si>
  <si>
    <t>SINAPI</t>
  </si>
  <si>
    <t>KIT CAVALETE PARA MEDIÇÃO DE ÁGUA - ENTRADA INDIVIDUALIZADA, EM CPVC DN 28 MM (1"), PARA 1 MEDIDOR - FORNECIMENTO E INSTALAÇÃO (EXCLUSIVE HIDRÔMETRO). AF_03/2024</t>
  </si>
  <si>
    <t>UN</t>
  </si>
  <si>
    <t>1.1.6</t>
  </si>
  <si>
    <t>95673</t>
  </si>
  <si>
    <t>HIDRÔMETRO DN 1/2", 1,5 M3/H - FORNECIMENTO E INSTALAÇÃO. AF_03/2024</t>
  </si>
  <si>
    <t>1.1.7</t>
  </si>
  <si>
    <t>101509</t>
  </si>
  <si>
    <t>ENTRADA DE ENERGIA ELÉTRICA, AÉREA, TRIFÁSICA, COM CAIXA DE EMBUTIR, CABO DE 10 MM2 E DISJUNTOR DIN 50A (NÃO INCLUSO O POSTE DE CONCRETO). AF_12/2025</t>
  </si>
  <si>
    <t>1.1.8</t>
  </si>
  <si>
    <t>103689</t>
  </si>
  <si>
    <t>FORNECIMENTO E INSTALAÇÃO DE PLACA DE OBRA COM CHAPA GALVANIZADA E ESTRUTURA DE MADEIRA. AF_03/2022_PS</t>
  </si>
  <si>
    <t>M2</t>
  </si>
  <si>
    <t>1.1.9</t>
  </si>
  <si>
    <t>CPU2530</t>
  </si>
  <si>
    <t>REMOÇÃO DE ENTULHO SEPARADO DE OBRA COM CAÇAMBA METÁLICA - TERRA, ALVENARIA, CONCRETO, ARGAMASSA, MADEIRA, PAPEL, PLÁSTICO OU METAL</t>
  </si>
  <si>
    <t>m³</t>
  </si>
  <si>
    <t>1.1.10</t>
  </si>
  <si>
    <t>98459</t>
  </si>
  <si>
    <t>TAPUME COM TELHA METÁLICA. AF_03/2024</t>
  </si>
  <si>
    <t>1.2</t>
  </si>
  <si>
    <t>ADMINISTRAÇÃO LOCAL DA OBRA</t>
  </si>
  <si>
    <t>1.2.1</t>
  </si>
  <si>
    <t>93565</t>
  </si>
  <si>
    <t>ENGENHEIRO CIVIL DE OBRA JUNIOR COM ENCARGOS COMPLEMENTARES</t>
  </si>
  <si>
    <t>MES</t>
  </si>
  <si>
    <t>1.3</t>
  </si>
  <si>
    <t>MOBILIZAÇÃO E DESMOBILIZAÇÃO</t>
  </si>
  <si>
    <t>1.3.1</t>
  </si>
  <si>
    <t>CPU2531</t>
  </si>
  <si>
    <t>MOBILIZACAO E DESMOBILIZACAO DE CANTEIRO</t>
  </si>
  <si>
    <t>1.4</t>
  </si>
  <si>
    <t>EQUIPAMENTOS DE APOIO</t>
  </si>
  <si>
    <t>1.4.1</t>
  </si>
  <si>
    <t>CPU1926</t>
  </si>
  <si>
    <t>LOCACAO DE ANDAIME METALICO TIPO FACHADEIRO, PECAS COM APROXIMADAMENTE 1,20 M DE LARGURA E 2,0 M DE ALTURA, INCLUINDO DIAGONAIS EM X, BARRAS DE LIGACAO, SAPATAS E DEMAIS ITENS NECESSARIOS A MONTAGEM, INCLUSIVE MONTAGEM E DESMONTAGEM</t>
  </si>
  <si>
    <t>M2XMÊS</t>
  </si>
  <si>
    <t>2</t>
  </si>
  <si>
    <t>FUNDAÇÃO</t>
  </si>
  <si>
    <t>2.1</t>
  </si>
  <si>
    <t>99059</t>
  </si>
  <si>
    <t>LOCAÇÃO CONVENCIONAL DE OBRA, UTILIZANDO GABARITO DE TÁBUAS CORRIDAS PONTALETADAS A CADA 2,00M - 2 UTILIZAÇÕES. AF_03/2024</t>
  </si>
  <si>
    <t>M</t>
  </si>
  <si>
    <t>2.2</t>
  </si>
  <si>
    <t>90100</t>
  </si>
  <si>
    <t>ESCAVAÇÃO MECANIZADA DE VALA COM PROF. ATÉ 1,5 M (MÉDIA MONTANTE E JUSANTE/UMA COMPOSIÇÃO POR TRECHO), RETROESCAV. (0,26 M3), LARG. DE 0,8 M A 1,5 M, EM SOLO DE 1A CATEGORIA, EM LOCAIS COM ALTO NÍVEL DE INTERFERÊNCIA. AF_09/2024</t>
  </si>
  <si>
    <t>M3</t>
  </si>
  <si>
    <t>2.3</t>
  </si>
  <si>
    <t>93358</t>
  </si>
  <si>
    <t>ESCAVAÇÃO MANUAL DE VALA. AF_09/2024</t>
  </si>
  <si>
    <t>2.4</t>
  </si>
  <si>
    <t>100324</t>
  </si>
  <si>
    <t>LASTRO COM MATERIAL GRANULAR (PEDRA BRITADA N.1 E PEDRA BRITADA N.2), APLICADO EM PISOS OU LAJES SOBRE SOLO, ESPESSURA DE *10 CM*. AF_01/2024</t>
  </si>
  <si>
    <t>2.5</t>
  </si>
  <si>
    <t>96534</t>
  </si>
  <si>
    <t>FABRICAÇÃO, MONTAGEM E DESMONTAGEM DE FÔRMA PARA BLOCO DE COROAMENTO, EM MADEIRA SERRADA, E=25 MM, 4 UTILIZAÇÕES. AF_01/2024</t>
  </si>
  <si>
    <t>2.6</t>
  </si>
  <si>
    <t>96543</t>
  </si>
  <si>
    <t>ARMAÇÃO DE BLOCO UTILIZANDO AÇO CA-60 DE 5 MM - MONTAGEM. AF_01/2024</t>
  </si>
  <si>
    <t>KG</t>
  </si>
  <si>
    <t>2.7</t>
  </si>
  <si>
    <t>96544</t>
  </si>
  <si>
    <t>ARMAÇÃO DE BLOCO UTILIZANDO AÇO CA-50 DE 6,3 MM - MONTAGEM. AF_01/2024</t>
  </si>
  <si>
    <t>2.8</t>
  </si>
  <si>
    <t>96545</t>
  </si>
  <si>
    <t>ARMAÇÃO DE BLOCO UTILIZANDO AÇO CA-50 DE 8 MM - MONTAGEM. AF_01/2024</t>
  </si>
  <si>
    <t>2.9</t>
  </si>
  <si>
    <t>96546</t>
  </si>
  <si>
    <t>ARMAÇÃO DE BLOCO UTILIZANDO AÇO CA-50 DE 10 MM - MONTAGEM. AF_01/2024</t>
  </si>
  <si>
    <t>2.10</t>
  </si>
  <si>
    <t>104920</t>
  </si>
  <si>
    <t>ARMAÇÃO DE BLOCO, SAPATA ISOLADA, VIGA BALDRAME E SAPATA CORRIDA UTILIZANDO AÇO CA-50 DE 12,5 MM - MONTAGEM. AF_01/2024</t>
  </si>
  <si>
    <t>2.11</t>
  </si>
  <si>
    <t>104921</t>
  </si>
  <si>
    <t>ARMAÇÃO DE BLOCO, SAPATA ISOLADA, VIGA BALDRAME E SAPATA CORRIDA UTILIZANDO AÇO CA-50 DE 16 MM - MONTAGEM. AF_01/2024</t>
  </si>
  <si>
    <t>2.12</t>
  </si>
  <si>
    <t>96557</t>
  </si>
  <si>
    <t>CONCRETAGEM DE BLOCO DE COROAMENTO OU VIGA BALDRAME, FCK 30 MPA, COM USO DE BOMBA - LANÇAMENTO, ADENSAMENTO E ACABAMENTO. AF_01/2024</t>
  </si>
  <si>
    <t>2.13</t>
  </si>
  <si>
    <t>100574</t>
  </si>
  <si>
    <t>ESPALHAMENTO DE MATERIAL COM TRATOR DE ESTEIRAS. AF_09/2024</t>
  </si>
  <si>
    <t>2.14</t>
  </si>
  <si>
    <t>93382</t>
  </si>
  <si>
    <t>REATERRO MANUAL DE VALAS, COM COMPACTADOR DE SOLOS DE PERCUSSÃO. AF_08/2023</t>
  </si>
  <si>
    <t>2.15</t>
  </si>
  <si>
    <t>98557</t>
  </si>
  <si>
    <t>IMPERMEABILIZAÇÃO DE SUPERFÍCIE COM EMULSÃO ASFÁLTICA, 2 DEMÃOS. AF_09/2023</t>
  </si>
  <si>
    <t>2.16</t>
  </si>
  <si>
    <t>CPU2532</t>
  </si>
  <si>
    <t>CONTROLE TECNOLOGICO DE CONCRETOS</t>
  </si>
  <si>
    <t>3</t>
  </si>
  <si>
    <t>ESTRUTURA</t>
  </si>
  <si>
    <t>3.1</t>
  </si>
  <si>
    <t>PILARES</t>
  </si>
  <si>
    <t>3.1.1</t>
  </si>
  <si>
    <t>92423</t>
  </si>
  <si>
    <t>MONTAGEM E DESMONTAGEM DE FÔRMA DE PILARES RETANGULARES E ESTRUTURAS SIMILARES, PÉ-DIREITO SIMPLES, EM CHAPA DE MADEIRA COMPENSADA RESINADA, 6 UTILIZAÇÕES. AF_09/2020</t>
  </si>
  <si>
    <t>3.1.2</t>
  </si>
  <si>
    <t>92762</t>
  </si>
  <si>
    <t>ARMAÇÃO DE PILAR OU VIGA DE ESTRUTURA CONVENCIONAL DE CONCRETO ARMADO UTILIZANDO AÇO CA-50 DE 10,0 MM - MONTAGEM. AF_06/2022</t>
  </si>
  <si>
    <t>3.1.3</t>
  </si>
  <si>
    <t>92763</t>
  </si>
  <si>
    <t>ARMAÇÃO DE PILAR OU VIGA DE ESTRUTURA CONVENCIONAL DE CONCRETO ARMADO UTILIZANDO AÇO CA-50 DE 12,5 MM - MONTAGEM. AF_06/2022</t>
  </si>
  <si>
    <t>3.1.4</t>
  </si>
  <si>
    <t>92764</t>
  </si>
  <si>
    <t>ARMAÇÃO DE PILAR OU VIGA DE ESTRUTURA CONVENCIONAL DE CONCRETO ARMADO UTILIZANDO AÇO CA-50 DE 16,0 MM - MONTAGEM. AF_06/2022</t>
  </si>
  <si>
    <t>3.1.5</t>
  </si>
  <si>
    <t>92759</t>
  </si>
  <si>
    <t>ARMAÇÃO DE PILAR OU VIGA DE ESTRUTURA CONVENCIONAL DE CONCRETO ARMADO UTILIZANDO AÇO CA-60 DE 5,0 MM - MONTAGEM. AF_06/2022</t>
  </si>
  <si>
    <t>3.1.6</t>
  </si>
  <si>
    <t>CPU2284</t>
  </si>
  <si>
    <t>CONCRETAGEM DE PILARES, FCK = 30 MPA, COM USO DE BOMBA - LANÇAMENTO, ADENSAMENTO E ACABAMENTO. AF_02/2022_PS</t>
  </si>
  <si>
    <t>3.1.7</t>
  </si>
  <si>
    <t>3.2</t>
  </si>
  <si>
    <t>VIGAS</t>
  </si>
  <si>
    <t>3.2.1</t>
  </si>
  <si>
    <t>92461</t>
  </si>
  <si>
    <t>MONTAGEM E DESMONTAGEM DE FÔRMA DE VIGA, ESCORAMENTO COM GARFO DE MADEIRA, PÉ-DIREITO DUPLO, EM CHAPA DE MADEIRA RESINADA, 8 UTILIZAÇÕES. AF_09/2020</t>
  </si>
  <si>
    <t>3.2.2</t>
  </si>
  <si>
    <t>92760</t>
  </si>
  <si>
    <t>ARMAÇÃO DE PILAR OU VIGA DE ESTRUTURA CONVENCIONAL DE CONCRETO ARMADO UTILIZANDO AÇO CA-50 DE 6,3 MM - MONTAGEM. AF_06/2022</t>
  </si>
  <si>
    <t>3.2.3</t>
  </si>
  <si>
    <t>92761</t>
  </si>
  <si>
    <t>ARMAÇÃO DE PILAR OU VIGA DE ESTRUTURA CONVENCIONAL DE CONCRETO ARMADO UTILIZANDO AÇO CA-50 DE 8,0 MM - MONTAGEM. AF_06/2022</t>
  </si>
  <si>
    <t>3.2.4</t>
  </si>
  <si>
    <t>3.2.5</t>
  </si>
  <si>
    <t>3.2.6</t>
  </si>
  <si>
    <t>3.2.7</t>
  </si>
  <si>
    <t>92765</t>
  </si>
  <si>
    <t>ARMAÇÃO DE PILAR OU VIGA DE ESTRUTURA CONVENCIONAL DE CONCRETO ARMADO UTILIZANDO AÇO CA-50 DE 20,0 MM - MONTAGEM. AF_06/2022</t>
  </si>
  <si>
    <t>3.2.8</t>
  </si>
  <si>
    <t>3.2.9</t>
  </si>
  <si>
    <t>CPU2283</t>
  </si>
  <si>
    <t>CONCRETAGEM DE VIGAS E LAJES, FCK=30 MPA, PARA LAJES MACIÇAS OU NERVURADAS COM USO DE BOMBA - LANÇAMENTO, ADENSAMENTO E ACABAMENTO.</t>
  </si>
  <si>
    <t>3.2.10</t>
  </si>
  <si>
    <t>3.3</t>
  </si>
  <si>
    <t>LAJES</t>
  </si>
  <si>
    <t>3.3.1</t>
  </si>
  <si>
    <t>92515</t>
  </si>
  <si>
    <t>MONTAGEM E DESMONTAGEM DE FÔRMA DE LAJE MACIÇA, PÉ-DIREITO DUPLO, EM CHAPA DE MADEIRA COMPENSADA RESINADA, 6 UTILIZAÇÕES. AF_09/2020</t>
  </si>
  <si>
    <t>3.3.2</t>
  </si>
  <si>
    <t>92768</t>
  </si>
  <si>
    <t>ARMAÇÃO DE LAJE DE ESTRUTURA CONVENCIONAL DE CONCRETO ARMADO UTILIZANDO AÇO CA-60 DE 5,0 MM - MONTAGEM. AF_06/2022</t>
  </si>
  <si>
    <t>3.3.3</t>
  </si>
  <si>
    <t>92769</t>
  </si>
  <si>
    <t>ARMAÇÃO DE LAJE DE ESTRUTURA CONVENCIONAL DE CONCRETO ARMADO UTILIZANDO AÇO CA-50 DE 6,3 MM - MONTAGEM. AF_06/2022</t>
  </si>
  <si>
    <t>3.3.4</t>
  </si>
  <si>
    <t>92770</t>
  </si>
  <si>
    <t>ARMAÇÃO DE LAJE DE ESTRUTURA CONVENCIONAL DE CONCRETO ARMADO UTILIZANDO AÇO CA-50 DE 8,0 MM - MONTAGEM. AF_06/2022</t>
  </si>
  <si>
    <t>3.3.5</t>
  </si>
  <si>
    <t>92771</t>
  </si>
  <si>
    <t>ARMAÇÃO DE LAJE DE ESTRUTURA CONVENCIONAL DE CONCRETO ARMADO UTILIZANDO AÇO CA-50 DE 10,0 MM - MONTAGEM. AF_06/2022</t>
  </si>
  <si>
    <t>3.3.6</t>
  </si>
  <si>
    <t>92772</t>
  </si>
  <si>
    <t>ARMAÇÃO DE LAJE DE ESTRUTURA CONVENCIONAL DE CONCRETO ARMADO UTILIZANDO AÇO CA-50 DE 12,5 MM - MONTAGEM. AF_06/2022</t>
  </si>
  <si>
    <t>3.3.7</t>
  </si>
  <si>
    <t>3.3.8</t>
  </si>
  <si>
    <t>3.3.9</t>
  </si>
  <si>
    <t>CPU2100</t>
  </si>
  <si>
    <t>Laje pré-fabricada unidirecional em viga treliçada/lajota em EPS LT 16 (12 + 4), exceto capa de concreto</t>
  </si>
  <si>
    <t>3.3.10</t>
  </si>
  <si>
    <t>CPU2534</t>
  </si>
  <si>
    <t>FORNECIMENTO E INSTALAÇÃO DE TELA AÇO SOLDADA NERVURADA CA-60, MALHA 20X20CM,FERRO 3.4MM, PAINEL 2X3M, (0,72KG/M²), MALHA POP LEVE GERDAU OU SIMILAR</t>
  </si>
  <si>
    <t>3.3.11</t>
  </si>
  <si>
    <t>101793</t>
  </si>
  <si>
    <t>ESCORAMENTO DE FÔRMAS DE LAJE EM MADEIRA NÃO APARELHADA, PÉ-DIREITO DUPLO, INCLUSO TRAVAMENTO, 4 UTILIZAÇÕES. AF_09/2020</t>
  </si>
  <si>
    <t>4</t>
  </si>
  <si>
    <t>ALVENARIA, VEDAÇÕES E DIVISÓRIAS</t>
  </si>
  <si>
    <t>4.1</t>
  </si>
  <si>
    <t>ALVENARIA DE VEDAÇÃO</t>
  </si>
  <si>
    <t>4.1.1</t>
  </si>
  <si>
    <t>103322</t>
  </si>
  <si>
    <t>ALVENARIA DE VEDAÇÃO DE BLOCOS CERÂMICOS FURADOS NA VERTICAL DE 9X19X39 CM (ESPESSURA 9 CM) E ARGAMASSA DE ASSENTAMENTO COM PREPARO EM BETONEIRA. AF_12/2021</t>
  </si>
  <si>
    <t>4.1.2</t>
  </si>
  <si>
    <t>103324</t>
  </si>
  <si>
    <t>ALVENARIA DE VEDAÇÃO DE BLOCOS CERÂMICOS FURADOS NA VERTICAL DE 14X19X39 CM (ESPESSURA 14 CM) E ARGAMASSA DE ASSENTAMENTO COM PREPARO EM BETONEIRA. AF_12/2021</t>
  </si>
  <si>
    <t>4.1.3</t>
  </si>
  <si>
    <t>CPU2535</t>
  </si>
  <si>
    <t>COBOGO DE CIMENTO (ELEMENTO VAZADO, CIRCULAR), 30 X 30 X 5CM, ASSENTADO COM ARGAMASSA DE CIMENTO E AREIA</t>
  </si>
  <si>
    <t>4.1.4</t>
  </si>
  <si>
    <t>93191</t>
  </si>
  <si>
    <t>VERGA MOLDADA IN LOCO COM UTILIZAÇÃO DE BLOCOS CANALETA, ESPESSURA DE *20* CM. AF_03/2024</t>
  </si>
  <si>
    <t>4.1.5</t>
  </si>
  <si>
    <t>93199</t>
  </si>
  <si>
    <t>CONTRAVERGA MOLDADA IN LOCO COM UTILIZAÇÃO DE BLOCOS CANALETA, ESPESSURA DE *20* CM. AF_03/2024</t>
  </si>
  <si>
    <t>4.1.6</t>
  </si>
  <si>
    <t>93200</t>
  </si>
  <si>
    <t>FIXAÇÃO (ENCUNHAMENTO) DE ALVENARIA DE VEDAÇÃO COM ARGAMASSA APLICADA COM BISNAGA. AF_03/2024</t>
  </si>
  <si>
    <t>4.2</t>
  </si>
  <si>
    <t>DRYWALL</t>
  </si>
  <si>
    <t>4.2.1</t>
  </si>
  <si>
    <t>96359</t>
  </si>
  <si>
    <t>PAREDE COM SISTEMA EM CHAPAS DE GESSO PARA DRYWALL, USO INTERNO, COM DUAS FACES SIMPLES E ESTRUTURA METÁLICA COM GUIAS SIMPLES PARA PAREDES COM ÁREA LÍQUIDA MAIOR OU IGUAL A 6 M2, COM VÃOS. AF_07/2023_PS</t>
  </si>
  <si>
    <t>4.2.2</t>
  </si>
  <si>
    <t>CPU1942</t>
  </si>
  <si>
    <t>PAREDE COM SISTEMA EM CHAPAS DE GESSO RU PARA DRYWALL, USO INTERNO, COM DUAS FACES SIMPLES E ESTRUTURA METÁLICA COM GUIAS SIMPLES PARA PAREDES COM ÁREA LÍQUIDA MAIOR OU IGUAL A 6 M2, COM VÃOS. AF_07/2023_PS</t>
  </si>
  <si>
    <t>4.2.3</t>
  </si>
  <si>
    <t>CPU2285</t>
  </si>
  <si>
    <t>PAREDE COM SISTEMA EM CHAPAS DE GESSO ST PARA DRYWALL COM ISOLAMENTO ACUSTICO, USO INTERNO, COM DUAS FACES SIMPLES E ESTRUTURA METÁLICA COM GUIAS SIMPLES PARA PAREDES COM ÁREA LÍQUIDA MAIOR OU IGUAL A 6 M2, COM VÃOS.</t>
  </si>
  <si>
    <t>4.2.4</t>
  </si>
  <si>
    <t>CPU2286</t>
  </si>
  <si>
    <t>PAREDE COM SISTEMA EM CHAPAS DE GESSO RU PARA DRYWALL COM ISOLAMENTO ACUSTICO, USO INTERNO, COM DUAS FACES SIMPLES E ESTRUTURA METÁLICA COM GUIAS SIMPLES PARA PAREDES COM ÁREA LÍQUIDA MAIOR OU IGUAL A 6 M2, COM VÃOS.</t>
  </si>
  <si>
    <t>4.3</t>
  </si>
  <si>
    <t>DIVISÓRIAS</t>
  </si>
  <si>
    <t>4.3.1</t>
  </si>
  <si>
    <t>102257</t>
  </si>
  <si>
    <t>DIVISORIA SANITÁRIA, EM PAINEL DE GRANILITE, ESP = 3CM, ASSENTADO COM ARGAMASSA COLANTE AC III-E. AF_10/2025</t>
  </si>
  <si>
    <t>4.3.2</t>
  </si>
  <si>
    <t>CPU3162</t>
  </si>
  <si>
    <t>DIVISORIA NAVAL (PAINEL COM VIDRO), E=40MM, COM PERFIS EM AÇO - FORNECIMENTO E APLICAÇÃO</t>
  </si>
  <si>
    <t>4.3.3</t>
  </si>
  <si>
    <t>CPU3163</t>
  </si>
  <si>
    <t>LAMBRI CHAPA ALUMINIO ANODIZADO EM PAREDES</t>
  </si>
  <si>
    <t>5</t>
  </si>
  <si>
    <t>COBERTURA</t>
  </si>
  <si>
    <t>5.1</t>
  </si>
  <si>
    <t>5.1.1</t>
  </si>
  <si>
    <t>CPU2898</t>
  </si>
  <si>
    <t>ESTRUTURA METÁLICA COM LIGAÇÕES PARAFUSADAS, INCLUSOS PERFIS METÁLICOS, CHAPAS METÁLICAS, MÃO DE OBRA E TRANSPORTE COM GUINDASTE - FORNECIMENTO E INSTALAÇÃO.</t>
  </si>
  <si>
    <t>5.1.2</t>
  </si>
  <si>
    <t>100383</t>
  </si>
  <si>
    <t>FABRICAÇÃO E INSTALAÇÃO DE PONTALETES DE MADEIRA NÃO APARELHADA PARA TELHADOS COM ATÉ 2 ÁGUAS E COM TELHA ONDULADA DE FIBROCIMENTO, ALUMÍNIO OU PLÁSTICA EM EDIFÍCIO RESIDENCIAL DE MÚLTIPLOS PAVIMENTOS, INCLUSO TRANSPORTE VERTICAL. AF_10/2025</t>
  </si>
  <si>
    <t>5.1.3</t>
  </si>
  <si>
    <t>92543</t>
  </si>
  <si>
    <t>TRAMA DE MADEIRA COMPOSTA POR TERÇAS PARA TELHADOS DE ATÉ 2 ÁGUAS PARA TELHA ONDULADA DE FIBROCIMENTO, METÁLICA, PLÁSTICA OU TERMOACÚSTICA, INCLUSO TRANSPORTE VERTICAL. AF_10/2025</t>
  </si>
  <si>
    <t>5.2</t>
  </si>
  <si>
    <t>TELHAMENTO</t>
  </si>
  <si>
    <t>5.2.1</t>
  </si>
  <si>
    <t>94207</t>
  </si>
  <si>
    <t>TELHAMENTO COM TELHA ONDULADA DE FIBROCIMENTO E = 6 MM, COM RECOBRIMENTO LATERAL DE 1/4 DE ONDA PARA TELHADO COM INCLINAÇÃO MAIOR QUE 10°, COM ATÉ 2 ÁGUAS, INCLUSO IÇAMENTO. AF_07/2019</t>
  </si>
  <si>
    <t>5.2.2</t>
  </si>
  <si>
    <t>CPU3093</t>
  </si>
  <si>
    <t>COBERTURA EM CHAPA POLICARBONATO ALVEOLAR 10MM</t>
  </si>
  <si>
    <t>5.3</t>
  </si>
  <si>
    <t>COMPLEMENTOS</t>
  </si>
  <si>
    <t>5.3.1</t>
  </si>
  <si>
    <t>94229</t>
  </si>
  <si>
    <t>CALHA EM CHAPA DE AÇO GALVANIZADO NÚMERO 24, DESENVOLVIMENTO DE 100 CM, INCLUSO TRANSPORTE VERTICAL. AF_07/2019</t>
  </si>
  <si>
    <t>5.3.2</t>
  </si>
  <si>
    <t>94231</t>
  </si>
  <si>
    <t>RUFO EM CHAPA DE AÇO GALVANIZADO NÚMERO 24, CORTE DE 25 CM, INCLUSO TRANSPORTE VERTICAL. AF_07/2019</t>
  </si>
  <si>
    <t>5.3.3</t>
  </si>
  <si>
    <t>94451</t>
  </si>
  <si>
    <t>CUMEEIRA PARA TELHA DE FIBROCIMENTO ESTRUTURAL E = 6 MM, INCLUSO ACESSÓRIOS DE FIXAÇÃO E IÇAMENTO. AF_07/2019</t>
  </si>
  <si>
    <t>6</t>
  </si>
  <si>
    <t>IMPERMEABILIZAÇÃO</t>
  </si>
  <si>
    <t>6.1</t>
  </si>
  <si>
    <t>98556</t>
  </si>
  <si>
    <t>IMPERMEABILIZAÇÃO DE SUPERFÍCIE COM ARGAMASSA POLIMÉRICA / MEMBRANA ACRÍLICA, 4 DEMÃOS, REFORÇADA COM VÉU DE POLIÉSTER (MAV). AF_09/2023</t>
  </si>
  <si>
    <t>6.2</t>
  </si>
  <si>
    <t>98555</t>
  </si>
  <si>
    <t>IMPERMEABILIZAÇÃO DE SUPERFÍCIE COM ARGAMASSA POLIMÉRICA / MEMBRANA ACRÍLICA, 3 DEMÃOS. AF_09/2023</t>
  </si>
  <si>
    <t>7</t>
  </si>
  <si>
    <t>ESQUADRIAS</t>
  </si>
  <si>
    <t>7.1</t>
  </si>
  <si>
    <t>ESQUADRIAS DE MADEIRA</t>
  </si>
  <si>
    <t>7.1.1</t>
  </si>
  <si>
    <t>PORTAS DE MADEIRA</t>
  </si>
  <si>
    <t>7.1.1.1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</si>
  <si>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</si>
  <si>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AF_10/2025</t>
  </si>
  <si>
    <t>7.1.1.2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</si>
  <si>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</si>
  <si>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AF_10/2025</t>
  </si>
  <si>
    <t>7.1.1.3</t>
  </si>
  <si>
    <t>CPU3139</t>
  </si>
  <si>
    <t>PORTA COMPLETA MADEIRA 1 FL.1,20x2,10M</t>
  </si>
  <si>
    <t>7.1.1.4</t>
  </si>
  <si>
    <t>CPU3140</t>
  </si>
  <si>
    <t>PORTA LISA DE CORRER SUSPENSA EM MADEIRA COM BATENTE</t>
  </si>
  <si>
    <t>7.1.1.5</t>
  </si>
  <si>
    <t>CPU3141</t>
  </si>
  <si>
    <t>PORTA COMPLETA MADEIRA 2 FL.1,60x2,10m LISA FER.VAI-E-VEM</t>
  </si>
  <si>
    <t>7.2</t>
  </si>
  <si>
    <t>ESQUADRIAS DE ALUMÍNIO</t>
  </si>
  <si>
    <t>7.2.1</t>
  </si>
  <si>
    <t>PORTAS DE ALUMÍNIO</t>
  </si>
  <si>
    <t>7.2.1.1</t>
  </si>
  <si>
    <t>91338</t>
  </si>
  <si>
    <t>PORTA DE ALUMÍNIO DE ABRIR COM LAMBRI, COM GUARNIÇÃO, FIXAÇÃO COM PARAFUSOS - FORNECIMENTO E INSTALAÇÃO. AF_12/2019</t>
  </si>
  <si>
    <t>7.2.1.2</t>
  </si>
  <si>
    <t>CPU2537</t>
  </si>
  <si>
    <t>PORTA VENEZIANA DE ABRIR EM ALUMÍNIO, SOB MEDIDA</t>
  </si>
  <si>
    <t>7.2.1.3</t>
  </si>
  <si>
    <t>CPU2686</t>
  </si>
  <si>
    <t>PORTA DE ALUMÍNIO ANODIZADO COM VIDRO, 3 FOLHAS, ABERTURA DE CORRER</t>
  </si>
  <si>
    <t>7.2.1.4</t>
  </si>
  <si>
    <t>CPU2538</t>
  </si>
  <si>
    <t>PORTA DE ABRIR EM TELA ONDULADA DE AÇO GALVANIZADO, COMPLETA</t>
  </si>
  <si>
    <t>7.2.1.5</t>
  </si>
  <si>
    <t>CPU2541</t>
  </si>
  <si>
    <t>PORTA ALUMINIO ANODIZADO NATURAL 1 FOLHA DE ABRIR</t>
  </si>
  <si>
    <t>7.2.1.6</t>
  </si>
  <si>
    <t>CPU3164</t>
  </si>
  <si>
    <t>PORTÃO/PORTA EM ALUMÍNIO COR N/B/P, DE ABRIR, 02 FLS, VAZADO, EM TUBO QUADRADO 3"X1.1/2" HORIZONTAIS E ENGRADADO E 1.1/2"X1.1/2" VERTICAIS, COM ESPAÇAMENTO DE 12CM.</t>
  </si>
  <si>
    <t>7.2.2</t>
  </si>
  <si>
    <t>JANELAS DE ALUMÍNIO</t>
  </si>
  <si>
    <t>7.2.2.1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</si>
  <si>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</si>
  <si>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</si>
  <si>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7.2.2.2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</si>
  <si>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</si>
  <si>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</si>
  <si>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7.2.2.3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</si>
  <si>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</si>
  <si>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</si>
  <si>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7.3</t>
  </si>
  <si>
    <t>ESQUADRIAS METÁLICAS</t>
  </si>
  <si>
    <t>7.3.1</t>
  </si>
  <si>
    <t>PORTAS METÁLICAS</t>
  </si>
  <si>
    <t>7.3.1.1</t>
  </si>
  <si>
    <t>CPU2544</t>
  </si>
  <si>
    <t>PORTA CORTA FOGO, DE ABRIR, 02 FOLHAS, EM CHAPA DE AÇO GALVANIZADO Nº24, BATENTE EM CHAPA Nº18, CLASSE 90, ISOLANTE EM MANTA CERÂMICA INCOMBUSTÍVEL E=5CM,DOBRADIÇAS TIPO HELICOIDAL EM AÇO 1010/1020, E FECHADURA REVERSÍVEL SEM CHAVE</t>
  </si>
  <si>
    <t>7.4</t>
  </si>
  <si>
    <t>ACESSÓRIOS</t>
  </si>
  <si>
    <t>7.4.1</t>
  </si>
  <si>
    <t>CPU2545</t>
  </si>
  <si>
    <t>PUXADOR DUPLO EM AÇO INOXIDÁVEL, PARA PORTA DE MADEIRA, ALUMÍNIO OU VIDRO, DE 350 MM</t>
  </si>
  <si>
    <t>7.4.2</t>
  </si>
  <si>
    <t>CPU2546</t>
  </si>
  <si>
    <t>BARRA DE APOIO, RETA, FIXA, EM AÇO INOX, L=40CM, D=1 1/4", JACKWAL OU SIMILAR</t>
  </si>
  <si>
    <t>7.4.3</t>
  </si>
  <si>
    <t>CPU2547</t>
  </si>
  <si>
    <t>ALIZAR ALUMINIO PINTURA ELETROSTATICA BRANCA</t>
  </si>
  <si>
    <t>7.4.4</t>
  </si>
  <si>
    <t>CPU2548</t>
  </si>
  <si>
    <t>MOLA AEREA COM CALHA/BRACO DESLIZANTE</t>
  </si>
  <si>
    <t>7.4.5</t>
  </si>
  <si>
    <t>CPU2549</t>
  </si>
  <si>
    <t>FECHADURA COM MAÇANETA TIPO ALAVANCA EM AÇO INOXIDÁVEL, PARA PORTA EXTERNA</t>
  </si>
  <si>
    <t>7.4.6</t>
  </si>
  <si>
    <t>100709</t>
  </si>
  <si>
    <t>DOBRADIÇA EM AÇO/FERRO, 3" X 21/2", E=1,9 A 2MM, SEN ANEL, CROMADO OU ZINCADO, TAMPA BOLA, COM PARAFUSOS. AF_10/2025</t>
  </si>
  <si>
    <t>7.4.7</t>
  </si>
  <si>
    <t>CPU2550</t>
  </si>
  <si>
    <t>GUICHE COM REQUADRO EM MADEIRA DE LEI - VASADO</t>
  </si>
  <si>
    <t>8</t>
  </si>
  <si>
    <t>REVESTIMENTO DE PAREDE</t>
  </si>
  <si>
    <t>8.1</t>
  </si>
  <si>
    <t>REVESTIMENTO ARGAMASSADO</t>
  </si>
  <si>
    <t>8.1.1</t>
  </si>
  <si>
    <t>87905</t>
  </si>
  <si>
    <t>CHAPISCO APLICADO EM ALVENARIA (COM PRESENÇA DE VÃOS) E ESTRUTURAS DE CONCRETO DE FACHADA, COM COLHER DE PEDREIRO. ARGAMASSA TRAÇO 1:3 COM PREPARO EM BETONEIRA 400L. AF_10/2022</t>
  </si>
  <si>
    <t>8.1.2</t>
  </si>
  <si>
    <t>104958</t>
  </si>
  <si>
    <t>MASSA ÚNICA, EM ARGAMASSA TRAÇO 1:2:8 PREPARO MECÂNICO, APLICADA MANUALMENTE EM PAREDES INTERNAS DE AMBIENTES COM ÁREA MAIOR QUE 10M², E = 10MM, COM TALISCAS. AF_03/2024</t>
  </si>
  <si>
    <t>8.1.3</t>
  </si>
  <si>
    <t>87553</t>
  </si>
  <si>
    <t>EMBOÇO, EM ARGAMASSA TRAÇO 1:2:8, PREPARO MECÂNICO, APLICADO MANUALMENTE EM PAREDES INTERNAS DE AMBIENTES COM ÁREA MAIOR QUE 10M², E = 10MM, COM TALISCAS. AF_03/2024</t>
  </si>
  <si>
    <t>8.2</t>
  </si>
  <si>
    <t>REVESTIMENTO CERÂMICO</t>
  </si>
  <si>
    <t>8.2.1</t>
  </si>
  <si>
    <t>104611</t>
  </si>
  <si>
    <t>REVESTIMENTO CERÂMICO PARA PAREDES INTERNAS COM PLACAS TIPO ESMALTADA DE DIMENSÕES 60X60 CM APLICADAS NA ALTURA INTEIRA DAS PAREDES. AF_02/2023_PE</t>
  </si>
  <si>
    <t>9</t>
  </si>
  <si>
    <t>REVESTIMENTO DE PISO INTERNO</t>
  </si>
  <si>
    <t>9.1</t>
  </si>
  <si>
    <t>9.1.1</t>
  </si>
  <si>
    <t>94995</t>
  </si>
  <si>
    <t>EXECUÇÃO DE PASSEIO (CALÇADA) OU PISO DE CONCRETO COM CONCRETO MOLDADO IN LOCO, USINADO, ACABAMENTO CONVENCIONAL, ESPESSURA 8 CM, ARMADO. AF_08/2022</t>
  </si>
  <si>
    <t>9.1.2</t>
  </si>
  <si>
    <t>CPU2552</t>
  </si>
  <si>
    <t>REGULARIZAÇÃO DE BASE PARA REVEST. DE PISOS COM ARG. TRAÇO T4, ESP. MÉDIA = 2,5CM</t>
  </si>
  <si>
    <t>9.2</t>
  </si>
  <si>
    <t>GRANILITE</t>
  </si>
  <si>
    <t>9.2.1</t>
  </si>
  <si>
    <t>CPU2553</t>
  </si>
  <si>
    <t>PISO ALTA RESISTENCIA, COLORIDO, E=10MM, APLICADO COM JUNTAS, POLIDO ATÉ O ESMERIL 400 E ENCERADO</t>
  </si>
  <si>
    <t>9.2.2</t>
  </si>
  <si>
    <t>CPU2554</t>
  </si>
  <si>
    <t>PISO ALTA RESISTÊNCIA OU INDUSTRIAL DE 12 MM, COMUM, COR CINZA, COM JUNTAS PLÁSTICAS, SEM POLIMENTO, ECCLUSIVE ARGAMASSA DE REGULARIZAÇÃO, APLICADO</t>
  </si>
  <si>
    <t>9.3</t>
  </si>
  <si>
    <t>RODAPÉ</t>
  </si>
  <si>
    <t>9.3.1</t>
  </si>
  <si>
    <t>CPU2555</t>
  </si>
  <si>
    <t>RODAPÉ ALTA RESISTÊNCIA, H = 10 CM, MEIA-CANA</t>
  </si>
  <si>
    <t>10</t>
  </si>
  <si>
    <t>REVESTIMENTO DE PISO EXTERNO</t>
  </si>
  <si>
    <t>10.1</t>
  </si>
  <si>
    <t>10.1.1</t>
  </si>
  <si>
    <t>94991</t>
  </si>
  <si>
    <t>EXECUÇÃO DE PASSEIO (CALÇADA) OU PISO DE CONCRETO COM CONCRETO MOLDADO IN LOCO, USINADO C20, ACABAMENTO CONVENCIONAL, NÃO ARMADO. AF_08/2022</t>
  </si>
  <si>
    <t>11</t>
  </si>
  <si>
    <t>REVESTIMENTO DE TETO</t>
  </si>
  <si>
    <t>11.1</t>
  </si>
  <si>
    <t>FORRO</t>
  </si>
  <si>
    <t>11.1.1</t>
  </si>
  <si>
    <t>96114</t>
  </si>
  <si>
    <t>FORRO EM DRYWALL, PARA AMBIENTES COMERCIAIS, INCLUSIVE ESTRUTURA BIRECIONAL DE FIXAÇÃO. AF_08/2023_PS</t>
  </si>
  <si>
    <t>12</t>
  </si>
  <si>
    <t>PINTURA</t>
  </si>
  <si>
    <t>12.1</t>
  </si>
  <si>
    <t>PAREDES</t>
  </si>
  <si>
    <t>12.1.1</t>
  </si>
  <si>
    <t>88485</t>
  </si>
  <si>
    <t>FUNDO SELADOR ACRÍLICO, APLICAÇÃO MANUAL EM PAREDE, UMA DEMÃO. AF_04/2023</t>
  </si>
  <si>
    <t>12.1.2</t>
  </si>
  <si>
    <t>88495</t>
  </si>
  <si>
    <t>EMASSAMENTO COM MASSA LÁTEX, APLICAÇÃO EM PAREDE, UMA DEMÃO, LIXAMENTO MANUAL. AF_04/2023</t>
  </si>
  <si>
    <t>12.1.3</t>
  </si>
  <si>
    <t>96130</t>
  </si>
  <si>
    <t>APLICAÇÃO MANUAL DE MASSA ACRÍLICA EM PAREDES EXTERNAS DE CASAS, UMA DEMÃO. AF_03/2024</t>
  </si>
  <si>
    <t>12.1.4</t>
  </si>
  <si>
    <t>104641</t>
  </si>
  <si>
    <t>PINTURA LÁTEX ACRÍLICA ECONÔMICA, APLICAÇÃO MANUAL EM PAREDES, DUAS DEMÃOS. AF_04/2023</t>
  </si>
  <si>
    <t>12.1.5</t>
  </si>
  <si>
    <t>95305</t>
  </si>
  <si>
    <t>TEXTURA ACRÍLICA, APLICAÇÃO MANUAL EM PAREDE, UMA DEMÃO. AF_04/2023</t>
  </si>
  <si>
    <t>12.2</t>
  </si>
  <si>
    <t>TETO</t>
  </si>
  <si>
    <t>12.2.1</t>
  </si>
  <si>
    <t>88494</t>
  </si>
  <si>
    <t>EMASSAMENTO COM MASSA LÁTEX, APLICAÇÃO EM TETO, UMA DEMÃO, LIXAMENTO MANUAL. AF_04/2023</t>
  </si>
  <si>
    <t>12.2.2</t>
  </si>
  <si>
    <t>104639</t>
  </si>
  <si>
    <t>PINTURA LÁTEX ACRÍLICA ECONÔMICA, APLICAÇÃO MANUAL EM TETO, DUAS DEMÃOS. AF_04/2023</t>
  </si>
  <si>
    <t>12.3</t>
  </si>
  <si>
    <t>12.3.1</t>
  </si>
  <si>
    <t>102197</t>
  </si>
  <si>
    <t>PINTURA FUNDO NIVELADOR ALQUÍDICO BRANCO EM MADEIRA. AF_01/2021</t>
  </si>
  <si>
    <t>12.3.2</t>
  </si>
  <si>
    <t>102219</t>
  </si>
  <si>
    <t>PINTURA TINTA DE ACABAMENTO (PIGMENTADA) ESMALTE SINTÉTICO ACETINADO EM MADEIRA, 2 DEMÃOS. AF_01/2021</t>
  </si>
  <si>
    <t>13</t>
  </si>
  <si>
    <t>MARMORARIA</t>
  </si>
  <si>
    <t>13.1</t>
  </si>
  <si>
    <t>CPU2556</t>
  </si>
  <si>
    <t>TAMPO/BANCADA EM GRANITO BRANCO SIENA, E=2CM</t>
  </si>
  <si>
    <t>14</t>
  </si>
  <si>
    <t>LOUÇAS, METAIS E ACESSÓRIOS</t>
  </si>
  <si>
    <t>14.1</t>
  </si>
  <si>
    <t>EQUIPAMENTOS</t>
  </si>
  <si>
    <t>14.1.1</t>
  </si>
  <si>
    <t>100860</t>
  </si>
  <si>
    <t>CHUVEIRO ELÉTRICO COMUM CORPO PLÁSTICO, TIPO DUCHA - FORNECIMENTO E INSTALAÇÃO. AF_01/2020</t>
  </si>
  <si>
    <t>14.2</t>
  </si>
  <si>
    <t>LOUÇAS</t>
  </si>
  <si>
    <t>14.2.1</t>
  </si>
  <si>
    <t>86932</t>
  </si>
  <si>
    <t>VASO SANITÁRIO SIFONADO COM CAIXA ACOPLADA LOUÇA BRANCA - PADRÃO MÉDIO, INCLUSO ENGATE FLEXÍVEL EM METAL CROMADO, 1/2 X 40CM - FORNECIMENTO E INSTALAÇÃO. AF_01/2020</t>
  </si>
  <si>
    <t>14.2.2</t>
  </si>
  <si>
    <t>CPU2897</t>
  </si>
  <si>
    <t>BACIA SIFONADA COM CAIXA DE DESCARGA ACOPLADA E TAMPA - INFANTIL</t>
  </si>
  <si>
    <t>14.2.3</t>
  </si>
  <si>
    <t>86939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</si>
  <si>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</si>
  <si>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14.2.4</t>
  </si>
  <si>
    <t>86919</t>
  </si>
  <si>
    <t>TANQUE DE LOUÇA BRANCA COM COLUNA, 30L OU EQUIVALENTE, INCLUSO SIFÃO FLEXÍVEL EM PVC, VÁLVULA METÁLICA E TORNEIRA DE METAL CROMADO PADRÃO MÉDIO - FORNECIMENTO E INSTALAÇÃO. AF_01/2020</t>
  </si>
  <si>
    <t>14.2.5</t>
  </si>
  <si>
    <t>CPU2557</t>
  </si>
  <si>
    <t>LAVATÓRIO DE CANTO REF. L101 DECA OU EQUIVALENTE, INCLUSIVE VÁLVULA, SIFÃO E ENGATES CROMADOS, EXCLUSIVE TORNEIRA</t>
  </si>
  <si>
    <t>14.2.6</t>
  </si>
  <si>
    <t>86901</t>
  </si>
  <si>
    <t>CUBA DE EMBUTIR OVAL EM LOUÇA BRANCA, 35 X 50CM OU EQUIVALENTE - FORNECIMENTO E INSTALAÇÃO. AF_01/2020</t>
  </si>
  <si>
    <t>14.2.7</t>
  </si>
  <si>
    <t>CPU3142</t>
  </si>
  <si>
    <t>CUBA DE LOUÇA DE EMBUTIR REDONDA</t>
  </si>
  <si>
    <t>14.3</t>
  </si>
  <si>
    <t>METAIS E ACESSÓRIOS</t>
  </si>
  <si>
    <t>14.3.1</t>
  </si>
  <si>
    <t>CPU2558</t>
  </si>
  <si>
    <t>TAMPO/BANCADA EM CONCRETO ARMADO, REVESTIDO EM AÇO INOXIDÁVEL FOSCO POLIDO</t>
  </si>
  <si>
    <t>14.3.2</t>
  </si>
  <si>
    <t>CPU2559</t>
  </si>
  <si>
    <t>FUNIL EXPURGO HOSPITALAR DE AÇO INOX 304 290X300MM E= 0,8MM SEM MESA PARA EMBUTIR - MIRNOX OU SIMILAR</t>
  </si>
  <si>
    <t>14.3.3</t>
  </si>
  <si>
    <t>86900</t>
  </si>
  <si>
    <t>CUBA DE EMBUTIR RETANGULAR DE AÇO INOXIDÁVEL, 46 X 30 X 12 CM - FORNECIMENTO E INSTALAÇÃO. AF_01/2020</t>
  </si>
  <si>
    <t>14.3.4</t>
  </si>
  <si>
    <t>86913</t>
  </si>
  <si>
    <t>TORNEIRA CROMADA 1/2" OU 3/4" PARA TANQUE, PADRÃO POPULAR - FORNECIMENTO E INSTALAÇÃO. AF_01/2020</t>
  </si>
  <si>
    <t>14.3.5</t>
  </si>
  <si>
    <t>CPU2560</t>
  </si>
  <si>
    <t>TORNEIRA CLÍNICA COM VOLANTE TIPO ALAVANCA</t>
  </si>
  <si>
    <t>14.3.6</t>
  </si>
  <si>
    <t>CPU2561</t>
  </si>
  <si>
    <t>TORNEIRA MISTURADOR CLÍNICA DE MESA COM AREJADOR ARTICULADO, ACIONAMENTO COTOVELO</t>
  </si>
  <si>
    <t>14.3.7</t>
  </si>
  <si>
    <t>CPU2562</t>
  </si>
  <si>
    <t>TORNEIRA DE MESA COM FECHAMENTO AUTOMÁTICO, LINHA DECAMATIC ECO, REF.1173.C, DECA OU SIMILAR</t>
  </si>
  <si>
    <t>14.3.8</t>
  </si>
  <si>
    <t>CPU2563</t>
  </si>
  <si>
    <t>DUCHA HIGIÊNICA COM REGISTRO, LINHA DREAM, REF. 1984.C87.ACT.CR, DA DECA OU SIMILAR</t>
  </si>
  <si>
    <t>14.3.9</t>
  </si>
  <si>
    <t>CPU3143</t>
  </si>
  <si>
    <t>BARRA DE APOIO, RETA, FIXA, EM AÇO INOX, L=80CM, D=1 1/4", JACKWAL OU SIMILAR</t>
  </si>
  <si>
    <t>14.3.10</t>
  </si>
  <si>
    <t>14.3.11</t>
  </si>
  <si>
    <t>100867</t>
  </si>
  <si>
    <t>BARRA DE APOIO RETA, EM ACO INOX POLIDO, COMPRIMENTO 70 CM, FIXADA NA PAREDE - FORNECIMENTO E INSTALAÇÃO. AF_01/2020</t>
  </si>
  <si>
    <t>14.3.12</t>
  </si>
  <si>
    <t>CPU3165</t>
  </si>
  <si>
    <t>BARRA DE APOIO RETA EM AÇO INOX 304 P/ PORTADORES DE NECESSIDADES ESPECIAIS (NBR 9050), LARGURA 60 CM</t>
  </si>
  <si>
    <t>14.3.13</t>
  </si>
  <si>
    <t>100875</t>
  </si>
  <si>
    <t>BANCO ARTICULADO, EM ACO INOX, PARA PCD, FIXADO NA PAREDE - FORNECIMENTO E INSTALAÇÃO. AF_01/2020</t>
  </si>
  <si>
    <t>14.3.14</t>
  </si>
  <si>
    <t>CPU2105</t>
  </si>
  <si>
    <t>RALO SECO PVC QUADRADO 15x15 COM GRELHA</t>
  </si>
  <si>
    <t>14.3.15</t>
  </si>
  <si>
    <t>CPU3144</t>
  </si>
  <si>
    <t>ESTACAO DE CHAMADA DE LEITO,COM INTERRUPTOR DE EMBUTIR COM COMANDOS DE CHAMADAS,EMERGENCIA E PRESENCA,FIXADA SOBRE CAIXA 4"X4" EMBUTIDA NA PAREDE.FORNECIMENTO E COLOCACAO</t>
  </si>
  <si>
    <t>15</t>
  </si>
  <si>
    <t>INSTALAÇÕES HIDROSSANITÁRIAS</t>
  </si>
  <si>
    <t>15.1</t>
  </si>
  <si>
    <t>HIDRÁULICA</t>
  </si>
  <si>
    <t>15.1.1</t>
  </si>
  <si>
    <t>CPU2565</t>
  </si>
  <si>
    <t>ACOPLAMENTO RANHURADO EM FERRO FUNDIDO DN 60,3mm 2""</t>
  </si>
  <si>
    <t>15.1.2</t>
  </si>
  <si>
    <t>103039</t>
  </si>
  <si>
    <t>REGISTRO DE ESFERA, PVC, ROSCÁVEL, COM VOLANTE, 1 1/2" - FORNECIMENTO E INSTALAÇÃO. AF_08/2021</t>
  </si>
  <si>
    <t>15.1.3</t>
  </si>
  <si>
    <t>94681</t>
  </si>
  <si>
    <t>CURVA 90 GRAUS, PVC, SOLDÁVEL, DN 60 MM, INSTALADO EM RESERVAÇÃO PREDIAL DE ÁGUA - FORNECIMENTO E INSTALAÇÃO. AF_04/2024</t>
  </si>
  <si>
    <t>15.1.4</t>
  </si>
  <si>
    <t>94662</t>
  </si>
  <si>
    <t>ADAPTADOR CURTO COM BOLSA E ROSCA PARA REGISTRO, PVC, SOLDÁVEL, DN 50 MM X 1 1/2", INSTALADO EM RESERVAÇÃO PREDIAL DE ÁGUA - FORNECIMENTO E INSTALAÇÃO. AF_04/2024</t>
  </si>
  <si>
    <t>15.1.5</t>
  </si>
  <si>
    <t>103986</t>
  </si>
  <si>
    <t>CURVA 90 GRAUS, PVC, SOLDÁVEL, DN 50MM, INSTALADO EM RAMAL DE DISTRIBUIÇÃO DE ÁGUA - FORNECIMENTO E INSTALAÇÃO. AF_06/2022</t>
  </si>
  <si>
    <t>15.1.6</t>
  </si>
  <si>
    <t>103979</t>
  </si>
  <si>
    <t>TUBO, PVC, SOLDÁVEL, DE 50MM, INSTALADO EM RAMAL DE DISTRIBUIÇÃO DE ÁGUA - FORNECIMENTO E INSTALAÇÃO. AF_06/2022</t>
  </si>
  <si>
    <t>15.1.7</t>
  </si>
  <si>
    <t>104008</t>
  </si>
  <si>
    <t>TE DE REDUÇÃO, 90 GRAUS, PVC, SOLDÁVEL, DN 50 MM X 32 MM, INSTALADO EM RAMAL DE DISTRIBUIÇÃO DE ÁGUA - FORNECIMENTO E INSTALAÇÃO. AF_06/2022</t>
  </si>
  <si>
    <t>15.1.8</t>
  </si>
  <si>
    <t>CPU2566</t>
  </si>
  <si>
    <t>HIDRÔMETRO EM BRONZE, DIÂMETRO DE 40 MM (1 1/2´)</t>
  </si>
  <si>
    <t>15.1.9</t>
  </si>
  <si>
    <t>89353</t>
  </si>
  <si>
    <t>REGISTRO DE GAVETA BRUTO, LATÃO, ROSCÁVEL, 3/4" - FORNECIMENTO E INSTALAÇÃO. AF_08/2021</t>
  </si>
  <si>
    <t>15.1.10</t>
  </si>
  <si>
    <t>94794</t>
  </si>
  <si>
    <t>REGISTRO DE GAVETA BRUTO, LATÃO, ROSCÁVEL, 1 1/2", COM ACABAMENTO E CANOPLA CROMADOS - FORNECIMENTO E INSTALAÇÃO. AF_08/2021</t>
  </si>
  <si>
    <t>15.1.11</t>
  </si>
  <si>
    <t>89987</t>
  </si>
  <si>
    <t>REGISTRO DE GAVETA BRUTO, LATÃO, ROSCÁVEL, 3/4", COM ACABAMENTO E CANOPLA CROMADOS - FORNECIMENTO E INSTALAÇÃO. AF_08/2021</t>
  </si>
  <si>
    <t>15.1.12</t>
  </si>
  <si>
    <t>89985</t>
  </si>
  <si>
    <t>REGISTRO DE PRESSÃO BRUTO, LATÃO, ROSCÁVEL, 3/4", COM ACABAMENTO E CANOPLA CROMADOS - FORNECIMENTO E INSTALAÇÃO. AF_08/2021</t>
  </si>
  <si>
    <t>15.1.13</t>
  </si>
  <si>
    <t>92365</t>
  </si>
  <si>
    <t>TUBO DE AÇO GALVANIZADO COM COSTURA, CLASSE MÉDIA, DN 40 (1 1/2"), CONEXÃO ROSQUEADA, INSTALADO EM REDE DE ALIMENTAÇÃO PARA HIDRANTE - FORNECIMENTO E INSTALAÇÃO. AF_10/2020</t>
  </si>
  <si>
    <t>15.1.14</t>
  </si>
  <si>
    <t>92336</t>
  </si>
  <si>
    <t>TUBO DE AÇO GALVANIZADO COM COSTURA, CLASSE MÉDIA, CONEXÃO RANHURADA, DN 65 (2 1/2"), INSTALADO EM PRUMADAS - FORNECIMENTO E INSTALAÇÃO. AF_10/2020</t>
  </si>
  <si>
    <t>15.1.15</t>
  </si>
  <si>
    <t>89373</t>
  </si>
  <si>
    <t>LUVA DE REDUÇÃO, PVC, SOLDÁVEL, DN 25MM X 20MM, INSTALADO EM RAMAL OU SUB-RAMAL DE ÁGUA - FORNECIMENTO E INSTALAÇÃO. AF_06/2022</t>
  </si>
  <si>
    <t>15.1.16</t>
  </si>
  <si>
    <t>89593</t>
  </si>
  <si>
    <t>LUVA COM ROSCA, PVC, SOLDÁVEL, DN 50MM X 1.1/2, INSTALADO EM PRUMADA DE ÁGUA - FORNECIMENTO E INSTALAÇÃO. AF_06/2022</t>
  </si>
  <si>
    <t>15.1.17</t>
  </si>
  <si>
    <t>94656</t>
  </si>
  <si>
    <t>ADAPTADOR CURTO COM BOLSA E ROSCA PARA REGISTRO, PVC, SOLDÁVEL, DN 25 MM X 3/4", INSTALADO EM RESERVAÇÃO PREDIAL DE ÁGUA - FORNECIMENTO E INSTALAÇÃO. AF_04/2024</t>
  </si>
  <si>
    <t>15.1.18</t>
  </si>
  <si>
    <t>104002</t>
  </si>
  <si>
    <t>ADAPTADOR CURTO COM BOLSA E ROSCA PARA REGISTRO, PVC, SOLDÁVEL, DN 50MM X 1.1/4", INSTALADO EM RAMAL DE DISTRIBUIÇÃO DE ÁGUA - FORNECIMENTO E INSTALAÇÃO. AF_06/2022</t>
  </si>
  <si>
    <t>15.1.19</t>
  </si>
  <si>
    <t>103966</t>
  </si>
  <si>
    <t>BUCHA DE REDUÇÃO, LONGA, PVC, SOLDÁVEL, DN 50 X 25 MM, INSTALADO EM PRUMADA DE ÁGUA - FORNECIMENTO E INSTALAÇÃO. AF_06/2022</t>
  </si>
  <si>
    <t>15.1.20</t>
  </si>
  <si>
    <t>89489</t>
  </si>
  <si>
    <t>CURVA 90 GRAUS, PVC, SOLDÁVEL, DN 25MM, INSTALADO EM PRUMADA DE ÁGUA - FORNECIMENTO E INSTALAÇÃO. AF_06/2022</t>
  </si>
  <si>
    <t>15.1.21</t>
  </si>
  <si>
    <t>89384</t>
  </si>
  <si>
    <t>CURVA DE TRANSPOSIÇÃO, PVC, SOLDÁVEL, DN 25MM, INSTALADO EM RAMAL OU SUB-RAMAL DE ÁGUA FORNECIMENTO E INSTALAÇÃO. AF_06/2022</t>
  </si>
  <si>
    <t>15.1.22</t>
  </si>
  <si>
    <t>89530</t>
  </si>
  <si>
    <t>LUVA DE CORRER, PVC, SOLDÁVEL, DN 25MM, INSTALADO EM PRUMADA DE ÁGUA - FORNECIMENTO E INSTALAÇÃO. AF_06/2022</t>
  </si>
  <si>
    <t>15.1.23</t>
  </si>
  <si>
    <t>89577</t>
  </si>
  <si>
    <t>LUVA DE CORRER, PVC, SOLDÁVEL, DN 50MM, INSTALADO EM PRUMADA DE ÁGUA - FORNECIMENTO E INSTALAÇÃO. AF_06/2022</t>
  </si>
  <si>
    <t>15.1.24</t>
  </si>
  <si>
    <t>89356</t>
  </si>
  <si>
    <t>TUBO, PVC, SOLDÁVEL, DE 25MM, INSTALADO EM RAMAL OU SUB-RAMAL DE ÁGUA - FORNECIMENTO E INSTALAÇÃO. AF_06/2022</t>
  </si>
  <si>
    <t>15.1.25</t>
  </si>
  <si>
    <t>89869</t>
  </si>
  <si>
    <t>TE, PVC, SOLDÁVEL, DN 25MM, INSTALADO EM DRENO DE AR-CONDICIONADO - FORNECIMENTO E INSTALAÇÃO. AF_08/2022</t>
  </si>
  <si>
    <t>15.1.26</t>
  </si>
  <si>
    <t>89627</t>
  </si>
  <si>
    <t>TÊ DE REDUÇÃO, PVC, SOLDÁVEL, DN 50MM X 25MM, INSTALADO EM PRUMADA DE ÁGUA - FORNECIMENTO E INSTALAÇÃO. AF_06/2022</t>
  </si>
  <si>
    <t>15.1.27</t>
  </si>
  <si>
    <t>89366</t>
  </si>
  <si>
    <t>JOELHO 90 GRAUS COM BUCHA DE LATÃO, PVC, SOLDÁVEL, DN 25MM, X 3/4 INSTALADO EM RAMAL OU SUB-RAMAL DE ÁGUA - FORNECIMENTO E INSTALAÇÃO. AF_06/2022</t>
  </si>
  <si>
    <t>15.1.28</t>
  </si>
  <si>
    <t>90373</t>
  </si>
  <si>
    <t>JOELHO 90 GRAUS COM BUCHA DE LATÃO, PVC, SOLDÁVEL, DN 25MM, X 1/2 INSTALADO EM RAMAL OU SUB-RAMAL DE ÁGUA - FORNECIMENTO E INSTALAÇÃO. AF_06/2022</t>
  </si>
  <si>
    <t>15.1.29</t>
  </si>
  <si>
    <t>89396</t>
  </si>
  <si>
    <t>TÊ COM BUCHA DE LATÃO NA BOLSA CENTRAL, PVC, SOLDÁVEL, DN 25MM X 1/2, INSTALADO EM RAMAL OU SUB-RAMAL DE ÁGUA - FORNECIMENTO E INSTALAÇÃO. AF_06/2022</t>
  </si>
  <si>
    <t>15.1.30</t>
  </si>
  <si>
    <t>94689</t>
  </si>
  <si>
    <t>TÊ COM BUCHA DE LATÃO NA BOLSA CENTRAL, PVC, SOLDÁVEL, DN 25 MM X 3/4", INSTALADO EM RESERVAÇÃO PREDIAL DE ÁGUA - FORNECIMENTO E INSTALAÇÃO. AF_04/2024</t>
  </si>
  <si>
    <t>15.1.31</t>
  </si>
  <si>
    <t>CPU2194</t>
  </si>
  <si>
    <t>PRESSURIZADOR DE ÁGUA MAX PRESS 270 VF MONOFASICO 220V</t>
  </si>
  <si>
    <t>15.1.32</t>
  </si>
  <si>
    <t>CPU3117</t>
  </si>
  <si>
    <t>RESERVATÓRIO METALICO TIPO TAÇA EM AÇO PATINÁVEL - V=15M3-COLUNA SECA H=6M+FUNDAÇÃO+LOGOTIPO - BDI = 14,02</t>
  </si>
  <si>
    <t>15.1.33</t>
  </si>
  <si>
    <t>94490</t>
  </si>
  <si>
    <t>REGISTRO DE ESFERA, PVC, SOLDÁVEL, COM VOLANTE, DN 32 MM - FORNECIMENTO E INSTALAÇÃO. AF_08/2021</t>
  </si>
  <si>
    <t>15.1.34</t>
  </si>
  <si>
    <t>CPU2569</t>
  </si>
  <si>
    <t>VÁLVULA DE RETENÇÃO HORIZONTAL EM BRONZE, DN= 1´</t>
  </si>
  <si>
    <t>15.1.35</t>
  </si>
  <si>
    <t>89436</t>
  </si>
  <si>
    <t>ADAPTADOR CURTO COM BOLSA E ROSCA PARA REGISTRO, PVC, SOLDÁVEL, DN 32MM X 1, INSTALADO EM RAMAL DE DISTRIBUIÇÃO DE ÁGUA - FORNECIMENTO E INSTALAÇÃO. AF_06/2022</t>
  </si>
  <si>
    <t>15.1.36</t>
  </si>
  <si>
    <t>103948</t>
  </si>
  <si>
    <t>BUCHA DE REDUÇÃO, CURTA, PVC, SOLDÁVEL, DN 32 X 25 MM, INSTALADO EM RAMAL OU SUB-RAMAL DE ÁGUA - FORNECIMENTO E INSTALAÇÃO. AF_06/2022</t>
  </si>
  <si>
    <t>15.1.37</t>
  </si>
  <si>
    <t>89415</t>
  </si>
  <si>
    <t>CURVA 90 GRAUS, PVC, SOLDÁVEL, DN 32MM, INSTALADO EM RAMAL DE DISTRIBUIÇÃO DE ÁGUA - FORNECIMENTO E INSTALAÇÃO. AF_06/2022</t>
  </si>
  <si>
    <t>15.1.38</t>
  </si>
  <si>
    <t>CPU2568</t>
  </si>
  <si>
    <t>FILTRO ´Y´ CORPO EM BRONZE, PRESSÃO DE SERVIÇO ATÉ 20,7 BAR (PN 20), DN= 1 1/2´</t>
  </si>
  <si>
    <t>15.1.39</t>
  </si>
  <si>
    <t>89357</t>
  </si>
  <si>
    <t>TUBO, PVC, SOLDÁVEL, DE 32MM, INSTALADO EM RAMAL OU SUB-RAMAL DE ÁGUA - FORNECIMENTO E INSTALAÇÃO. AF_06/2022</t>
  </si>
  <si>
    <t>15.1.40</t>
  </si>
  <si>
    <t>89400</t>
  </si>
  <si>
    <t>TÊ DE REDUÇÃO, PVC, SOLDÁVEL, DN 32MM X 25MM, INSTALADO EM RAMAL OU SUB-RAMAL DE ÁGUA - FORNECIMENTO E INSTALAÇÃO. AF_06/2022</t>
  </si>
  <si>
    <t>15.1.41</t>
  </si>
  <si>
    <t>CPU2464</t>
  </si>
  <si>
    <t>PRESSURIZADOR MAX PRESS 20E</t>
  </si>
  <si>
    <t>15.1.42</t>
  </si>
  <si>
    <t>CPU2570</t>
  </si>
  <si>
    <t>RESERVATÓRIO EM POLIETILENO DE ALTA DENSIDADE (CISTERNA) COM ANTIOXIDANTE E PROTEÇÃO CONTRA RAIOS ULTRAVIOLETA (UV) - CAPACIDADE DE 5.000 LITROS</t>
  </si>
  <si>
    <t>CJ</t>
  </si>
  <si>
    <t>15.2</t>
  </si>
  <si>
    <t>SANITÁRIA</t>
  </si>
  <si>
    <t>15.2.1</t>
  </si>
  <si>
    <t>99253</t>
  </si>
  <si>
    <t>CAIXA ENTERRADA HIDRÁULICA RETANGULAR EM ALVENARIA COM TIJOLOS CERÂMICOS MACIÇOS, DIMENSÕES INTERNAS: 0,6X0,6X0,6 M PARA REDE DE DRENAGEM. AF_12/2020</t>
  </si>
  <si>
    <t>15.2.2</t>
  </si>
  <si>
    <t>104328</t>
  </si>
  <si>
    <t>CAIXA SIFONADA, COM GRELHA QUADRADA, PVC, DN 150 X 150 X 50 MM, JUNTA SOLDÁVEL, FORNECIDA E INSTALADA EM RAMAL DE DESCARGA OU EM RAMAL DE ESGOTO SANITÁRIO. AF_08/2022</t>
  </si>
  <si>
    <t>15.2.3</t>
  </si>
  <si>
    <t>89709</t>
  </si>
  <si>
    <t>RALO SIFONADO, PVC, DN 100 X 40 MM, JUNTA SOLDÁVEL, FORNECIDO E INSTALADO EM RAMAL DE DESCARGA OU EM RAMAL DE ESGOTO SANITÁRIO. AF_08/2022</t>
  </si>
  <si>
    <t>15.2.4</t>
  </si>
  <si>
    <t>86883</t>
  </si>
  <si>
    <t>SIFÃO DO TIPO FLEXÍVEL EM PVC 1 X 1.1/2 - FORNECIMENTO E INSTALAÇÃO. AF_01/2020</t>
  </si>
  <si>
    <t>15.2.5</t>
  </si>
  <si>
    <t>86882</t>
  </si>
  <si>
    <t>SIFÃO DO TIPO GARRAFA/COPO EM PVC 1.1/4 X 1.1/2" - FORNECIMENTO E INSTALAÇÃO. AF_01/2020</t>
  </si>
  <si>
    <t>15.2.6</t>
  </si>
  <si>
    <t>86879</t>
  </si>
  <si>
    <t>VÁLVULA EM PLÁSTICO 1" PARA PIA, TANQUE OU LAVATÓRIO, COM OU SEM LADRÃO - FORNECIMENTO E INSTALAÇÃO. AF_01/2020</t>
  </si>
  <si>
    <t>15.2.7</t>
  </si>
  <si>
    <t>104063</t>
  </si>
  <si>
    <t>CURVA LONGA, 45 GRAUS, PVC OCRE, JUNTA ELÁSTICA, DN 100 MM, PARA COLETOR PREDIAL DE ESGOTO. AF_06/2022</t>
  </si>
  <si>
    <t>15.2.8</t>
  </si>
  <si>
    <t>89811</t>
  </si>
  <si>
    <t>CURVA CURTA 90 GRAUS, PVC, SERIE NORMAL, ESGOTO PREDIAL, DN 100 MM, JUNTA ELÁSTICA, FORNECIDO E INSTALADO EM PRUMADA DE ESGOTO SANITÁRIO OU VENTILAÇÃO. AF_08/2022</t>
  </si>
  <si>
    <t>15.2.9</t>
  </si>
  <si>
    <t>89728</t>
  </si>
  <si>
    <t>CURVA CURTA 90 GRAUS, PVC, SERIE NORMAL, ESGOTO PREDIAL, DN 40 MM, JUNTA SOLDÁVEL, FORNECIDO E INSTALADO EM RAMAL DE DESCARGA OU RAMAL DE ESGOTO SANITÁRIO. AF_08/2022</t>
  </si>
  <si>
    <t>15.2.10</t>
  </si>
  <si>
    <t>89726</t>
  </si>
  <si>
    <t>JOELHO 45 GRAUS, PVC, SERIE NORMAL, ESGOTO PREDIAL, DN 40 MM, JUNTA SOLDÁVEL, FORNECIDO E INSTALADO EM RAMAL DE DESCARGA OU RAMAL DE ESGOTO SANITÁRIO. AF_08/2022</t>
  </si>
  <si>
    <t>15.2.11</t>
  </si>
  <si>
    <t>89732</t>
  </si>
  <si>
    <t>JOELHO 45 GRAUS, PVC, SERIE NORMAL, ESGOTO PREDIAL, DN 50 MM, JUNTA ELÁSTICA, FORNECIDO E INSTALADO EM RAMAL DE DESCARGA OU RAMAL DE ESGOTO SANITÁRIO. AF_08/2022</t>
  </si>
  <si>
    <t>15.2.12</t>
  </si>
  <si>
    <t>89739</t>
  </si>
  <si>
    <t>JOELHO 45 GRAUS, PVC, SERIE NORMAL, ESGOTO PREDIAL, DN 75 MM, JUNTA ELÁSTICA, FORNECIDO E INSTALADO EM RAMAL DE DESCARGA OU RAMAL DE ESGOTO SANITÁRIO. AF_08/2022</t>
  </si>
  <si>
    <t>15.2.13</t>
  </si>
  <si>
    <t>89731</t>
  </si>
  <si>
    <t>JOELHO 90 GRAUS, PVC, SERIE NORMAL, ESGOTO PREDIAL, DN 50 MM, JUNTA ELÁSTICA, FORNECIDO E INSTALADO EM RAMAL DE DESCARGA OU RAMAL DE ESGOTO SANITÁRIO. AF_08/2022</t>
  </si>
  <si>
    <t>15.2.14</t>
  </si>
  <si>
    <t>89724</t>
  </si>
  <si>
    <t>JOELHO 90 GRAUS, PVC, SERIE NORMAL, ESGOTO PREDIAL, DN 40 MM, JUNTA SOLDÁVEL, FORNECIDO E INSTALADO EM RAMAL DE DESCARGA OU RAMAL DE ESGOTO SANITÁRIO. AF_08/2022</t>
  </si>
  <si>
    <t>15.2.15</t>
  </si>
  <si>
    <t>104345</t>
  </si>
  <si>
    <t>JUNÇÃO DE REDUÇÃO INVERTIDA, PVC, SÉRIE NORMAL, ESGOTO PREDIAL, DN 100 X 50 MM, JUNTA ELÁSTICA, FORNECIDO E INSTALADO EM RAMAL DE DESCARGA OU RAMAL DE ESGOTO SANITÁRIO. AF_08/2022</t>
  </si>
  <si>
    <t>15.2.16</t>
  </si>
  <si>
    <t>104347</t>
  </si>
  <si>
    <t>JUNÇÃO DE REDUCAO INVERTIDA, PVC, SÉRIE NORMAL, ESGOTO PREDIAL, DN 100 X 75 MM, JUNTA ELÁSTICA, FORNECIDO E INSTALADO EM RAMAL DE DESCARGA OU RAMAL DE ESGOTO SANITÁRIO. AF_08/2022</t>
  </si>
  <si>
    <t>15.2.17</t>
  </si>
  <si>
    <t>89783</t>
  </si>
  <si>
    <t>JUNÇÃO SIMPLES, PVC, SERIE NORMAL, ESGOTO PREDIAL, DN 40 MM, JUNTA SOLDÁVEL, FORNECIDO E INSTALADO EM RAMAL DE DESCARGA OU RAMAL DE ESGOTO SANITÁRIO. AF_08/2022</t>
  </si>
  <si>
    <t>15.2.18</t>
  </si>
  <si>
    <t>89785</t>
  </si>
  <si>
    <t>JUNÇÃO SIMPLES, PVC, SERIE NORMAL, ESGOTO PREDIAL, DN 50 X 50 MM, JUNTA ELÁSTICA, FORNECIDO E INSTALADO EM RAMAL DE DESCARGA OU RAMAL DE ESGOTO SANITÁRIO. AF_08/2022</t>
  </si>
  <si>
    <t>15.2.19</t>
  </si>
  <si>
    <t>104350</t>
  </si>
  <si>
    <t>JUNÇÃO DE REDUÇÃO INVERTIDA, PVC, SÉRIE NORMAL, ESGOTO PREDIAL, DN 75 X 50 MM, JUNTA ELÁSTICA, FORNECIDO E INSTALADO EM PRUMADA DE ESGOTO SANITÁRIO OU VENTILAÇÃO. AF_08/2022</t>
  </si>
  <si>
    <t>15.2.20</t>
  </si>
  <si>
    <t>89795</t>
  </si>
  <si>
    <t>JUNÇÃO SIMPLES, PVC, SERIE NORMAL, ESGOTO PREDIAL, DN 75 X 75 MM, JUNTA ELÁSTICA, FORNECIDO E INSTALADO EM RAMAL DE DESCARGA OU RAMAL DE ESGOTO SANITÁRIO. AF_08/2022</t>
  </si>
  <si>
    <t>15.2.21</t>
  </si>
  <si>
    <t>89549</t>
  </si>
  <si>
    <t>REDUÇÃO EXCÊNTRICA, PVC, SERIE R, ÁGUA PLUVIAL, DN 75 X 50 MM, JUNTA ELÁSTICA, FORNECIDO E INSTALADO EM RAMAL DE ENCAMINHAMENTO. AF_06/2022</t>
  </si>
  <si>
    <t>15.2.22</t>
  </si>
  <si>
    <t>CPU2574</t>
  </si>
  <si>
    <t>TUBO DE PVC RÍGIDO PXB COM VIROLA E ANEL DE BORRACHA, LINHA ESGOTO SÉRIE REFORÇADA ´R´, DN= 100 MM, INCLUSIVE CONEXÕES</t>
  </si>
  <si>
    <t>15.2.23</t>
  </si>
  <si>
    <t>CPU2576</t>
  </si>
  <si>
    <t>TUBO DE PVC RÍGIDO PXB COM VIROLA E ANEL DE BORRACHA, LINHA ESGOTO SÉRIE REFORÇADA ´R´, DN= 50 MM, INCLUSIVE CONEXÕES</t>
  </si>
  <si>
    <t>15.2.24</t>
  </si>
  <si>
    <t>CPU2577</t>
  </si>
  <si>
    <t>TUBO DE PVC RÍGIDO PXB COM VIROLA E ANEL DE BORRACHA, LINHA ESGOTO SÉRIE REFORÇADA ´R´, DN= 75 MM, INCLUSIVE CONEXÕES</t>
  </si>
  <si>
    <t>15.2.25</t>
  </si>
  <si>
    <t>CPU2578</t>
  </si>
  <si>
    <t>TUBO DE PVC RÍGIDO SOLDÁVEL MARROM, DN= 40 MM, (1 1/4´), INCLUSIVE CONEXÕES</t>
  </si>
  <si>
    <t>15.2.26</t>
  </si>
  <si>
    <t>CPU2579</t>
  </si>
  <si>
    <t>TUBO DE PVC RÍGIDO BRANCO, PONTAS LISAS, SOLDÁVEL, LINHA ESGOTO SÉRIE NORMAL, DN= 40 MM, INCLUSIVE CONEXÕES</t>
  </si>
  <si>
    <t>15.2.27</t>
  </si>
  <si>
    <t>CPU2586</t>
  </si>
  <si>
    <t>TUBO DE PVC RÍGIDO, PONTAS LISAS, SOLDÁVEL, LINHA ESGOTO SÉRIE REFORÇADA ´R´, DN= 40 MM, INCLUSIVE CONEXÕES</t>
  </si>
  <si>
    <t>15.2.28</t>
  </si>
  <si>
    <t>CPU3147</t>
  </si>
  <si>
    <t>VEDAÇÃO PARA SAÍDA DE VASO SANITÁRIO EM PVC RÍGIDO SOLDÁVEL, PARA ESGOTO PRIMÁRIO, DIÂM = 100MM</t>
  </si>
  <si>
    <t>15.2.29</t>
  </si>
  <si>
    <t>15.2.30</t>
  </si>
  <si>
    <t>104014</t>
  </si>
  <si>
    <t>BUCHA DE REDUÇÃO, LONGA, PVC, SOLDÁVEL, DN 40 X 25 MM, INSTALADO EM RAMAL DE DISTRIBUIÇÃO DE ÁGUA - FORNECIMENTO E INSTALAÇÃO. AF_06/2022</t>
  </si>
  <si>
    <t>15.2.31</t>
  </si>
  <si>
    <t>15.2.32</t>
  </si>
  <si>
    <t>89408</t>
  </si>
  <si>
    <t>JOELHO 90 GRAUS, PVC, SOLDÁVEL, DN 25MM, INSTALADO EM RAMAL DE DISTRIBUIÇÃO DE ÁGUA - FORNECIMENTO E INSTALAÇÃO. AF_06/2022</t>
  </si>
  <si>
    <t>15.2.33</t>
  </si>
  <si>
    <t>15.2.34</t>
  </si>
  <si>
    <t>CPU3166</t>
  </si>
  <si>
    <t>CAIXA DE GORDURA EM PVC 300MM</t>
  </si>
  <si>
    <t>15.3</t>
  </si>
  <si>
    <t>PLUVIAL</t>
  </si>
  <si>
    <t>15.3.1</t>
  </si>
  <si>
    <t>CPU2591</t>
  </si>
  <si>
    <t>CAIXA DE PASSAGEM EM ALVENARIA DE TIJOLOS MACIÇOS ESP. = 0,12M, DIM. INT. = 0.50 X 0.50 X 0.60M, COM GRELHA DE FERRO FUNDIDO</t>
  </si>
  <si>
    <t>un</t>
  </si>
  <si>
    <t>15.3.2</t>
  </si>
  <si>
    <t>97961</t>
  </si>
  <si>
    <t>CAIXA PARA BOCA DE LOBO COMBINADA COM GRELHA RETANGULAR, EM ALVENARIA COM BLOCOS DE CONCRETO, DIMENSÕES INTERNAS: 1,3X1X1,2 M. AF_12/2020</t>
  </si>
  <si>
    <t>15.3.3</t>
  </si>
  <si>
    <t>CPU2857</t>
  </si>
  <si>
    <t>RALO HEMISFERICO 100mm PVC (RALO ABACAXI)</t>
  </si>
  <si>
    <t>15.3.4</t>
  </si>
  <si>
    <t>15.3.5</t>
  </si>
  <si>
    <t>15.3.6</t>
  </si>
  <si>
    <t>15.3.7</t>
  </si>
  <si>
    <t>CPU3083</t>
  </si>
  <si>
    <t>TUBO PVC RÍGIDO, TIPO COLETOR ESGOTO, JUNTA ELÁSTICA, DN= 100 MM, INCLUSIVE CONEXÕES</t>
  </si>
  <si>
    <t>15.3.8</t>
  </si>
  <si>
    <t>CPU2838</t>
  </si>
  <si>
    <t>TUBO PVC RÍGIDO, TIPO COLETOR ESGOTO, JUNTA ELÁSTICA, DN= 150 MM, INCLUSIVE CONEXÕES</t>
  </si>
  <si>
    <t>15.3.9</t>
  </si>
  <si>
    <t>CPU2092</t>
  </si>
  <si>
    <t>CURVA PVC PARA REDE COLETOR ESGOTO, EB-644, 45 GR, 200 MM, COM JUNTA ELASTICA.</t>
  </si>
  <si>
    <t>15.3.10</t>
  </si>
  <si>
    <t>90696</t>
  </si>
  <si>
    <t>TUBO DE PVC PARA REDE COLETORA DE ESGOTO DE PAREDE MACIÇA, DN 200 MM, JUNTA ELÁSTICA - FORNECIMENTO E ASSENTAMENTO. AF_01/2021</t>
  </si>
  <si>
    <t>15.3.11</t>
  </si>
  <si>
    <t>89363</t>
  </si>
  <si>
    <t>JOELHO 45 GRAUS, PVC, SOLDÁVEL, DN 25MM, INSTALADO EM RAMAL OU SUB-RAMAL DE ÁGUA - FORNECIMENTO E INSTALAÇÃO. AF_06/2022</t>
  </si>
  <si>
    <t>15.3.12</t>
  </si>
  <si>
    <t>15.3.13</t>
  </si>
  <si>
    <t>15.3.14</t>
  </si>
  <si>
    <t>15.3.15</t>
  </si>
  <si>
    <t>15.3.16</t>
  </si>
  <si>
    <t>15.3.17</t>
  </si>
  <si>
    <t>15.3.18</t>
  </si>
  <si>
    <t>89825</t>
  </si>
  <si>
    <t>TE, PVC, SERIE NORMAL, ESGOTO PREDIAL, DN 50 X 50 MM, JUNTA ELÁSTICA, FORNECIDO E INSTALADO EM PRUMADA DE ESGOTO SANITÁRIO OU VENTILAÇÃO. AF_08/2022</t>
  </si>
  <si>
    <t>15.4</t>
  </si>
  <si>
    <t>PREVENÇÃO E COMBATE A INCÊNDIO (PCI)</t>
  </si>
  <si>
    <t>15.4.1</t>
  </si>
  <si>
    <t>CPU2592</t>
  </si>
  <si>
    <t>PLACA DE SINALIZACAO, FOTOLUMINESCENTE, EM PVC , COM LOGOTIPO "CUIDADO RISCO DE CHOQUE ELÉTRICO"- PLACA E5</t>
  </si>
  <si>
    <t>15.4.2</t>
  </si>
  <si>
    <t>101910</t>
  </si>
  <si>
    <t>EXTINTOR DE INCÊNDIO PORTÁTIL COM CARGA DE PQS DE 8 KG, CLASSE BC - FORNECIMENTO E INSTALAÇÃO. AF_10/2020_PE</t>
  </si>
  <si>
    <t>15.4.3</t>
  </si>
  <si>
    <t>CPU2593</t>
  </si>
  <si>
    <t>PLACA DE SINALIZACAO, FOTOLUMINESCENTE, EM PVC , COM LOGOTIPO "EXTINTOR DE INCÊNDIO PORTÁTIL"- PLACA E5</t>
  </si>
  <si>
    <t>15.4.4</t>
  </si>
  <si>
    <t>CPU2594</t>
  </si>
  <si>
    <t>PLACA DE SINALIZAÇÃO EM PVC PARA AMBIENTES</t>
  </si>
  <si>
    <t>15.4.5</t>
  </si>
  <si>
    <t>CPU2595</t>
  </si>
  <si>
    <t>PLACA DE SINALIZACAO DE SEGURANCA CONTRA INCENDIO, FOTOLUMINESCENTE, RETANGULAR, *20 X 40* CM, EM PVC *2* MM ANTI-CHAMAS (SIMBOLOS, CORES E PICTOGRAMAS CONFORME NBR 13434)</t>
  </si>
  <si>
    <t>15.4.6</t>
  </si>
  <si>
    <t>CPU2596</t>
  </si>
  <si>
    <t>PLACA DE SINALIZAÇÃO EM PVC, COM INDICAÇÃO DE PROIBIÇÃO NORMATIVA</t>
  </si>
  <si>
    <t>15.4.7</t>
  </si>
  <si>
    <t>CPU2598</t>
  </si>
  <si>
    <t>PLACA DE SINALIZACAO, FOTOLUMINESCENTE, 38X19 CM, EM PVC , COM SETA INDICATIVA DE SENTIDO (ESQUERDA OU DIREITA) DE SAÍDA DE EMERGÊNCIA- PLACA S2</t>
  </si>
  <si>
    <t>15.4.8</t>
  </si>
  <si>
    <t>CPU2847</t>
  </si>
  <si>
    <t>LUMINARIA DE EMERGENCIA 30 LEDS BIVOLT LDE INTELBRAS</t>
  </si>
  <si>
    <t>15.4.9</t>
  </si>
  <si>
    <t>CPU2648</t>
  </si>
  <si>
    <t>BLOCO AUTÔNOMO DE ILUMINAÇÃO DE EMERGÊNCIA LED, COM AUTONOMIA MÍNIMA DE 3 HORAS, FLUXO LUMINOSO DE 2.000 ATÉ 3.000 LÚMENS, EQUIPADO COM 2 FARÓIS</t>
  </si>
  <si>
    <t>15.4.10</t>
  </si>
  <si>
    <t>CPU2599</t>
  </si>
  <si>
    <t>ABRIGO DE SOBREPOR EM CHAPA DE AÇO CARBONO PINTADO COM TINTA A BASE DE EPOXI VERMELHA, DIMENSÕES 75X35X25CM</t>
  </si>
  <si>
    <t>15.4.11</t>
  </si>
  <si>
    <t>CPU2600</t>
  </si>
  <si>
    <t>PLACA DE SINALIZAÇÃO DE SEGURANÇA CODIGO 14 - 315/158(NBR 13.434); CÓDIGO S3(NT 14/2010-ES) ("SAIDA DE EMERGÊNCIA" - SETA VERTICAL)</t>
  </si>
  <si>
    <t>15.4.12</t>
  </si>
  <si>
    <t>CPU2601</t>
  </si>
  <si>
    <t>PLACA FOTOLUMINESCENTE DE SINALIZACAO DE SEGURANCA CONTRA IN CENDIO,PARA EQUIPAMENTOS DE COMBATE A INCENDIO E ALARME,EM P VC ANTICHAMA,DIMENSOES APROXIMADAS DE (20X15)CM,CONFORME ABN T NBR 16820.FORNECIMENTO E COLOCACAO</t>
  </si>
  <si>
    <t>16</t>
  </si>
  <si>
    <t>INSTALAÇÕES ELÉTRICAS</t>
  </si>
  <si>
    <t>16.1</t>
  </si>
  <si>
    <t>INFRAESTRUTURA</t>
  </si>
  <si>
    <t>16.1.1</t>
  </si>
  <si>
    <t>CPU2602</t>
  </si>
  <si>
    <t>BUCHA COM ARRUELA EM LIGA ESPECIAL ZAMAK P/ELETRODUTO 32MM, D=1 1/4"</t>
  </si>
  <si>
    <t>16.1.2</t>
  </si>
  <si>
    <t>91940</t>
  </si>
  <si>
    <t>CAIXA RETANGULAR 4" X 2" MÉDIA (1,30 M DO PISO), PVC, INSTALADA EM PAREDE - FORNECIMENTO E INSTALAÇÃO. AF_03/2023</t>
  </si>
  <si>
    <t>16.1.3</t>
  </si>
  <si>
    <t>91943</t>
  </si>
  <si>
    <t>CAIXA RETANGULAR 4" X 4" MÉDIA (1,30 M DO PISO), PVC, INSTALADA EM PAREDE - FORNECIMENTO E INSTALAÇÃO. AF_03/2023</t>
  </si>
  <si>
    <t>16.1.4</t>
  </si>
  <si>
    <t>91937</t>
  </si>
  <si>
    <t>CAIXA OCTOGONAL 3" X 3", PVC, INSTALADA EM LAJE - FORNECIMENTO E INSTALAÇÃO. AF_03/2023</t>
  </si>
  <si>
    <t>16.1.5</t>
  </si>
  <si>
    <t>92868</t>
  </si>
  <si>
    <t>CAIXA RETANGULAR 4" X 2" MÉDIA (1,30 M DO PISO), METÁLICA, INSTALADA EM PAREDE - FORNECIMENTO E INSTALAÇÃO. AF_03/2023</t>
  </si>
  <si>
    <t>16.1.6</t>
  </si>
  <si>
    <t>91920</t>
  </si>
  <si>
    <t>CURVA 90 GRAUS PARA ELETRODUTO, PVC, ROSCÁVEL, DN 40 MM (1 1/4"), PARA CIRCUITOS TERMINAIS, INSTALADA EM PAREDE - FORNECIMENTO E INSTALAÇÃO. AF_03/2023</t>
  </si>
  <si>
    <t>16.1.7</t>
  </si>
  <si>
    <t>CPU2678</t>
  </si>
  <si>
    <t>LEITOS - PORCA E ARRUELA 1/4""</t>
  </si>
  <si>
    <t>16.1.8</t>
  </si>
  <si>
    <t>CPU2604</t>
  </si>
  <si>
    <t>LEITOS - PORCA E ARRUELA 3/8""</t>
  </si>
  <si>
    <t>16.1.9</t>
  </si>
  <si>
    <t>CPU2699</t>
  </si>
  <si>
    <t>CHUMBADOR 3/8"" X 2.1/2"" COM PARAFUSO CBA/CB/CBT ZINCADO</t>
  </si>
  <si>
    <t>16.1.10</t>
  </si>
  <si>
    <t>CPU2606</t>
  </si>
  <si>
    <t>PARAFUSO LENTILHA 42x13MM COM PORCA E ARRUELA</t>
  </si>
  <si>
    <t>16.1.11</t>
  </si>
  <si>
    <t>CPU2607</t>
  </si>
  <si>
    <t>SUPORTE PARA FIXACAO FITA ALUMINIO OU CABO COBRE NU</t>
  </si>
  <si>
    <t>16.1.12</t>
  </si>
  <si>
    <t>CPU2608</t>
  </si>
  <si>
    <t>VERGALHAO ACO GALV C/OM ROSCA TOTAL PARA PERFILADO 1/4""</t>
  </si>
  <si>
    <t>16.1.13</t>
  </si>
  <si>
    <t>92988</t>
  </si>
  <si>
    <t>CABO DE COBRE FLEXÍVEL ISOLADO, 50 MM², ANTI-CHAMA 0,6/1,0 KV, PARA REDE ENTERRADA DE DISTRIBUIÇÃO DE ENERGIA ELÉTRICA - FORNECIMENTO E INSTALAÇÃO. AF_12/2021</t>
  </si>
  <si>
    <t>16.1.14</t>
  </si>
  <si>
    <t>92992</t>
  </si>
  <si>
    <t>CABO DE COBRE FLEXÍVEL ISOLADO, 95 MM², ANTI-CHAMA 0,6/1,0 KV, PARA REDE ENTERRADA DE DISTRIBUIÇÃO DE ENERGIA ELÉTRICA - FORNECIMENTO E INSTALAÇÃO. AF_12/2021</t>
  </si>
  <si>
    <t>16.1.15</t>
  </si>
  <si>
    <t>91935</t>
  </si>
  <si>
    <t>CABO DE COBRE FLEXÍVEL ISOLADO, 16 MM², ANTI-CHAMA 0,6/1,0 KV, PARA CIRCUITOS TERMINAIS - FORNECIMENTO E INSTALAÇÃO. AF_03/2023</t>
  </si>
  <si>
    <t>16.1.16</t>
  </si>
  <si>
    <t>92984</t>
  </si>
  <si>
    <t>CABO DE COBRE FLEXÍVEL ISOLADO, 25 MM², ANTI-CHAMA 0,6/1,0 KV, PARA REDE ENTERRADA DE DISTRIBUIÇÃO DE ENERGIA ELÉTRICA - FORNECIMENTO E INSTALAÇÃO. AF_12/2021</t>
  </si>
  <si>
    <t>16.1.17</t>
  </si>
  <si>
    <t>91932</t>
  </si>
  <si>
    <t>CABO DE COBRE FLEXÍVEL ISOLADO, 10 MM², ANTI-CHAMA 450/750 V, PARA CIRCUITOS TERMINAIS - FORNECIMENTO E INSTALAÇÃO. AF_03/2023</t>
  </si>
  <si>
    <t>16.1.18</t>
  </si>
  <si>
    <t>91934</t>
  </si>
  <si>
    <t>CABO DE COBRE FLEXÍVEL ISOLADO, 16 MM², ANTI-CHAMA 450/750 V, PARA CIRCUITOS TERMINAIS - FORNECIMENTO E INSTALAÇÃO. AF_03/2023</t>
  </si>
  <si>
    <t>16.1.19</t>
  </si>
  <si>
    <t>101888</t>
  </si>
  <si>
    <t>CABO DE COBRE ISOLADO, 25 MM², ANTI-CHAMA 450/750 V, INSTALADO EM ELETROCALHA OU PERFILADO - FORNECIMENTO E INSTALAÇÃO. AF_07/2025</t>
  </si>
  <si>
    <t>16.1.20</t>
  </si>
  <si>
    <t>91924</t>
  </si>
  <si>
    <t>CABO DE COBRE FLEXÍVEL ISOLADO, 1,5 MM², ANTI-CHAMA 450/750 V, PARA CIRCUITOS TERMINAIS - FORNECIMENTO E INSTALAÇÃO. AF_03/2023</t>
  </si>
  <si>
    <t>16.1.21</t>
  </si>
  <si>
    <t>91926</t>
  </si>
  <si>
    <t>CABO DE COBRE FLEXÍVEL ISOLADO, 2,5 MM², ANTI-CHAMA 450/750 V, PARA CIRCUITOS TERMINAIS - FORNECIMENTO E INSTALAÇÃO. AF_03/2023</t>
  </si>
  <si>
    <t>16.1.22</t>
  </si>
  <si>
    <t>91928</t>
  </si>
  <si>
    <t>CABO DE COBRE FLEXÍVEL ISOLADO, 4 MM², ANTI-CHAMA 450/750 V, PARA CIRCUITOS TERMINAIS - FORNECIMENTO E INSTALAÇÃO. AF_03/2023</t>
  </si>
  <si>
    <t>16.1.23</t>
  </si>
  <si>
    <t>91930</t>
  </si>
  <si>
    <t>CABO DE COBRE FLEXÍVEL ISOLADO, 6 MM², ANTI-CHAMA 450/750 V, PARA CIRCUITOS TERMINAIS - FORNECIMENTO E INSTALAÇÃO. AF_03/2023</t>
  </si>
  <si>
    <t>16.1.24</t>
  </si>
  <si>
    <t>97886</t>
  </si>
  <si>
    <t>CAIXA ENTERRADA ELÉTRICA RETANGULAR, EM ALVENARIA COM TIJOLOS CERÂMICOS MACIÇOS, FUNDO COM BRITA, DIMENSÕES INTERNAS: 0,3X0,3X0,3 M. AF_12/2020</t>
  </si>
  <si>
    <t>16.1.25</t>
  </si>
  <si>
    <t>CPU2611</t>
  </si>
  <si>
    <t>CAIXA DE PASSAGEM DE ACO C/ TAMPA APARAFUSADA 302X302X120</t>
  </si>
  <si>
    <t>16.1.26</t>
  </si>
  <si>
    <t>91963</t>
  </si>
  <si>
    <t>INTERRUPTOR SIMPLES (1 MÓDULO) COM INTERRUPTOR PARALELO (2 MÓDULOS), 10A/250V, INCLUINDO SUPORTE E PLACA - FORNECIMENTO E INSTALAÇÃO. AF_03/2023</t>
  </si>
  <si>
    <t>16.1.27</t>
  </si>
  <si>
    <t>91979</t>
  </si>
  <si>
    <t>INTERRUPTOR INTERMEDIÁRIO (1 MÓDULO), 10A/250V, INCLUINDO SUPORTE E PLACA - FORNECIMENTO E INSTALAÇÃO. AF_03/2023</t>
  </si>
  <si>
    <t>16.1.28</t>
  </si>
  <si>
    <t>91955</t>
  </si>
  <si>
    <t>INTERRUPTOR PARALELO (1 MÓDULO), 10A/250V, INCLUINDO SUPORTE E PLACA - FORNECIMENTO E INSTALAÇÃO. AF_03/2023</t>
  </si>
  <si>
    <t>16.1.29</t>
  </si>
  <si>
    <t>91961</t>
  </si>
  <si>
    <t>INTERRUPTOR PARALELO (2 MÓDULOS), 10A/250V, INCLUINDO SUPORTE E PLACA - FORNECIMENTO E INSTALAÇÃO. AF_03/2023</t>
  </si>
  <si>
    <t>16.1.30</t>
  </si>
  <si>
    <t>91969</t>
  </si>
  <si>
    <t>INTERRUPTOR PARALELO (3 MÓDULOS), 10A/250V, INCLUINDO SUPORTE E PLACA - FORNECIMENTO E INSTALAÇÃO. AF_03/2023</t>
  </si>
  <si>
    <t>16.1.31</t>
  </si>
  <si>
    <t>91953</t>
  </si>
  <si>
    <t>INTERRUPTOR SIMPLES (1 MÓDULO), 10A/250V, INCLUINDO SUPORTE E PLACA - FORNECIMENTO E INSTALAÇÃO. AF_03/2023</t>
  </si>
  <si>
    <t>16.1.32</t>
  </si>
  <si>
    <t>CPU2613</t>
  </si>
  <si>
    <t>PLACA COM UM FURO IMPERIA BRANCO IRIEL P/ SAIDA CABO DE SOM</t>
  </si>
  <si>
    <t>16.1.33</t>
  </si>
  <si>
    <t>CPU2614</t>
  </si>
  <si>
    <t>PLACA (ESPELHO) 1 POSTO HORIZONTAL 4x2 PIAL PLUS</t>
  </si>
  <si>
    <t>16.1.34</t>
  </si>
  <si>
    <t>16.1.35</t>
  </si>
  <si>
    <t>91996</t>
  </si>
  <si>
    <t>TOMADA MÉDIA DE EMBUTIR (1 MÓDULO), 2P+T 10 A, INCLUINDO SUPORTE E PLACA - FORNECIMENTO E INSTALAÇÃO. AF_03/2023</t>
  </si>
  <si>
    <t>16.1.36</t>
  </si>
  <si>
    <t>CPU3167</t>
  </si>
  <si>
    <t>PLACA CEGA 4""x4""</t>
  </si>
  <si>
    <t>16.1.37</t>
  </si>
  <si>
    <t>92022</t>
  </si>
  <si>
    <t>INTERRUPTOR SIMPLES (1 MÓDULO) COM 1 TOMADA DE EMBUTIR 2P+T 10 A, SEM SUPORTE E SEM PLACA - FORNECIMENTO E INSTALAÇÃO. AF_03/2023</t>
  </si>
  <si>
    <t>16.1.38</t>
  </si>
  <si>
    <t>91972</t>
  </si>
  <si>
    <t>INTERRUPTOR SIMPLES (2 MÓDULOS) COM INTERRUPTOR PARALELO (2 MÓDULOS), 10A/250V, SEM SUPORTE E SEM PLACA - FORNECIMENTO E INSTALAÇÃO. AF_03/2023</t>
  </si>
  <si>
    <t>16.1.39</t>
  </si>
  <si>
    <t>92026</t>
  </si>
  <si>
    <t>INTERRUPTOR SIMPLES (2 MÓDULOS) COM 1 TOMADA DE EMBUTIR 2P+T 10 A, SEM SUPORTE E SEM PLACA - FORNECIMENTO E INSTALAÇÃO. AF_03/2023</t>
  </si>
  <si>
    <t>16.1.40</t>
  </si>
  <si>
    <t>92002</t>
  </si>
  <si>
    <t>TOMADA MÉDIA DE EMBUTIR (2 MÓDULOS), 2P+T 10 A, SEM SUPORTE E SEM PLACA - FORNECIMENTO E INSTALAÇÃO. AF_03/2023</t>
  </si>
  <si>
    <t>16.1.41</t>
  </si>
  <si>
    <t>92003</t>
  </si>
  <si>
    <t>TOMADA MÉDIA DE EMBUTIR (2 MÓDULOS), 2P+T 20 A, SEM SUPORTE E SEM PLACA - FORNECIMENTO E INSTALAÇÃO. AF_03/2023</t>
  </si>
  <si>
    <t>16.1.42</t>
  </si>
  <si>
    <t>91994</t>
  </si>
  <si>
    <t>TOMADA MÉDIA DE EMBUTIR (1 MÓDULO), 2P+T 10 A, SEM SUPORTE E SEM PLACA - FORNECIMENTO E INSTALAÇÃO. AF_03/2023</t>
  </si>
  <si>
    <t>16.1.43</t>
  </si>
  <si>
    <t>91995</t>
  </si>
  <si>
    <t>TOMADA MÉDIA DE EMBUTIR (1 MÓDULO), 2P+T 20 A, SEM SUPORTE E SEM PLACA - FORNECIMENTO E INSTALAÇÃO. AF_03/2023</t>
  </si>
  <si>
    <t>16.1.44</t>
  </si>
  <si>
    <t>CPU2615</t>
  </si>
  <si>
    <t>SENSOR DE PRESENCA (LIGA/DESLIGA)</t>
  </si>
  <si>
    <t>16.1.45</t>
  </si>
  <si>
    <t>COM-04363830</t>
  </si>
  <si>
    <t>DISJUNTOR TRIPOLAR 80 A, PADRÃO DIN ( LINHA BRANCA ), CURVA DE DISPARO C, CORRENTE DE INTERRUPÇÃO 10KA, REF.: SIEMENS 5SX1 OU SIMILAR.</t>
  </si>
  <si>
    <t>16.1.46</t>
  </si>
  <si>
    <t>101894</t>
  </si>
  <si>
    <t>DISJUNTOR TRIPOLAR TIPO NEMA, CORRENTE NOMINAL DE 60 ATÉ 100A - FORNECIMENTO E INSTALAÇÃO. AF_07/2025</t>
  </si>
  <si>
    <t>16.1.47</t>
  </si>
  <si>
    <t>93653</t>
  </si>
  <si>
    <t>DISJUNTOR MONOPOLAR TIPO DIN, CORRENTE NOMINAL DE 10A - FORNECIMENTO E INSTALAÇÃO. AF_07/2025</t>
  </si>
  <si>
    <t>16.1.48</t>
  </si>
  <si>
    <t>93654</t>
  </si>
  <si>
    <t>DISJUNTOR MONOPOLAR TIPO DIN, CORRENTE NOMINAL DE 16A - FORNECIMENTO E INSTALAÇÃO. AF_07/2025</t>
  </si>
  <si>
    <t>16.1.49</t>
  </si>
  <si>
    <t>93655</t>
  </si>
  <si>
    <t>DISJUNTOR MONOPOLAR TIPO DIN, CORRENTE NOMINAL DE 20A - FORNECIMENTO E INSTALAÇÃO. AF_07/2025</t>
  </si>
  <si>
    <t>16.1.50</t>
  </si>
  <si>
    <t>93661</t>
  </si>
  <si>
    <t>DISJUNTOR BIPOLAR TIPO DIN, CORRENTE NOMINAL DE 16A - FORNECIMENTO E INSTALAÇÃO. AF_07/2025</t>
  </si>
  <si>
    <t>16.1.51</t>
  </si>
  <si>
    <t>93662</t>
  </si>
  <si>
    <t>DISJUNTOR BIPOLAR TIPO DIN, CORRENTE NOMINAL DE 20A - FORNECIMENTO E INSTALAÇÃO. AF_07/2025</t>
  </si>
  <si>
    <t>16.1.52</t>
  </si>
  <si>
    <t>93664</t>
  </si>
  <si>
    <t>DISJUNTOR BIPOLAR TIPO DIN, CORRENTE NOMINAL DE 32A - FORNECIMENTO E INSTALAÇÃO. AF_07/2025</t>
  </si>
  <si>
    <t>16.1.53</t>
  </si>
  <si>
    <t>93660</t>
  </si>
  <si>
    <t>DISJUNTOR BIPOLAR TIPO DIN, CORRENTE NOMINAL DE 10A - FORNECIMENTO E INSTALAÇÃO. AF_07/2025</t>
  </si>
  <si>
    <t>16.1.54</t>
  </si>
  <si>
    <t>16.1.55</t>
  </si>
  <si>
    <t>93665</t>
  </si>
  <si>
    <t>DISJUNTOR BIPOLAR TIPO DIN, CORRENTE NOMINAL DE 40A - FORNECIMENTO E INSTALAÇÃO. AF_07/2025</t>
  </si>
  <si>
    <t>16.1.56</t>
  </si>
  <si>
    <t>CPU3168</t>
  </si>
  <si>
    <t>DISJUNTOR TERMOMAGNETICO BIPOLAR 80 A, PADRÃO DIN (EUROPEU - LINHA BRANCA), CURVA C, CORRENTE 5KA</t>
  </si>
  <si>
    <t>16.1.57</t>
  </si>
  <si>
    <t>101895</t>
  </si>
  <si>
    <t>DISJUNTOR TERMOMAGNÉTICO TRIPOLAR, CORRENTE NOMINAL DE 125A - FORNECIMENTO E INSTALAÇÃO. AF_07/2025</t>
  </si>
  <si>
    <t>16.1.58</t>
  </si>
  <si>
    <t>CPU2694</t>
  </si>
  <si>
    <t>DISJUNTOR CAIXA MOLDADA TERMOMAGNETICO FIXO, TRIPOLAR 200A, ICU: 50KA, 400/500VCA, REFERÊNCIA SIEMENS, SOPRANO, SCHNEIDER OU EQUIVALENTE</t>
  </si>
  <si>
    <t>16.1.59</t>
  </si>
  <si>
    <t>CPU2618</t>
  </si>
  <si>
    <t>DISPOSITIVO PROTETOR DE SURTO 220V OU 127V, 20 KA, TRIFASICO</t>
  </si>
  <si>
    <t>16.1.60</t>
  </si>
  <si>
    <t>CPU2619</t>
  </si>
  <si>
    <t>DISPOSITIVO DE PROTEÇÃO CONTRA SURTO, 1 POLO, SUPORTABILIDADE &amp;LT;= 4 KV, UN ATÉ 240V/415V, IIMP = 60 KA, CURVA DE ENSAIO 10/350µS - CLASSE 1</t>
  </si>
  <si>
    <t>16.1.61</t>
  </si>
  <si>
    <t>CPU2872</t>
  </si>
  <si>
    <t>INTERRUPTOR DIFERENCIAL BIPOLAR DR 25A, 30MA 6KA</t>
  </si>
  <si>
    <t>16.1.62</t>
  </si>
  <si>
    <t>CPU2620</t>
  </si>
  <si>
    <t>INTERRUPTOR DIFERENCIAL BIPOLAR DR 40A, 30MA ? 6KA, REFERÊNCIA SIEMENS, SCHNEIDER, WEG OU EQUIVALENTE</t>
  </si>
  <si>
    <t>16.1.63</t>
  </si>
  <si>
    <t>CPU2623</t>
  </si>
  <si>
    <t>SAIDA PARA ELETRODUTO MG2982 HORIZONTAL</t>
  </si>
  <si>
    <t>16.1.64</t>
  </si>
  <si>
    <t>CPU2624</t>
  </si>
  <si>
    <t>SAIDA HORIZONTAL PARA ELETROCALHA 1 1/4""</t>
  </si>
  <si>
    <t>16.1.65</t>
  </si>
  <si>
    <t>CPU3169</t>
  </si>
  <si>
    <t>CURVA HORIZONTAL 100 X 75 MM PARA ELETROCALHA METÁLICA, COM ÂNGULO 90° (REF.:MOPA OU SIMILAR)</t>
  </si>
  <si>
    <t>16.1.66</t>
  </si>
  <si>
    <t>CPU3152</t>
  </si>
  <si>
    <t>ELETROCALHA PERFURADA TIPO ""U"" 100X50 CHAPA 20 SEM TAMPA</t>
  </si>
  <si>
    <t>16.1.67</t>
  </si>
  <si>
    <t>CPU3170</t>
  </si>
  <si>
    <t>ELETROCALHA PERFURADA,COM TAMPA,TIPO "U",100X75MM,TRATAMENTO SUPERFICIAL PRE-ZINCADO A QUENTE,EXCLUSIVE CONEXOES,ACESSOR IOS E FIXACAO SUPERIOR.FORNECIMENTO E COLOCACAO</t>
  </si>
  <si>
    <t>16.1.68</t>
  </si>
  <si>
    <t>CPU2627</t>
  </si>
  <si>
    <t>SUPORTE VERTICAL 150 X 150 MM PARA FIXAÇÃO DE ELETROCALHA METÁLICA (REF.: MOPA OU SIMILAR)</t>
  </si>
  <si>
    <t>16.1.69</t>
  </si>
  <si>
    <t>CPU2894</t>
  </si>
  <si>
    <t>SUPORTE VERTICAL 100 X 75 MM PARA FIXAÇÃO DE ELETROCALHA METÁLICA</t>
  </si>
  <si>
    <t>16.1.70</t>
  </si>
  <si>
    <t>CPU3171</t>
  </si>
  <si>
    <t>TE HORIZONTAL,90º,PARA ELETROCALHA PERFURADA OU LISA,100X75M M.FORNECIMENTO E COLOCACAO</t>
  </si>
  <si>
    <t>16.1.71</t>
  </si>
  <si>
    <t>CPU2630</t>
  </si>
  <si>
    <t>EMENDA PARA ELETROCALHA TIPO U 100X100</t>
  </si>
  <si>
    <t>16.1.72</t>
  </si>
  <si>
    <t>CPU3172</t>
  </si>
  <si>
    <t>TERMINAL 100 X 75 MM, ZINCADO, PARA ELETROCALHA METÁLICA (REF. MOPA OU SIMILAR)</t>
  </si>
  <si>
    <t>16.1.73</t>
  </si>
  <si>
    <t>91837</t>
  </si>
  <si>
    <t>ELETRODUTO FLEXÍVEL CORRUGADO REFORÇADO, PVC, DN 32 MM (1"), PARA CIRCUITOS TERMINAIS, INSTALADO EM FORRO - FORNECIMENTO E INSTALAÇÃO. AF_03/2023</t>
  </si>
  <si>
    <t>16.1.74</t>
  </si>
  <si>
    <t>91835</t>
  </si>
  <si>
    <t>ELETRODUTO FLEXÍVEL CORRUGADO REFORÇADO, PVC, DN 25 MM (3/4"), PARA CIRCUITOS TERMINAIS, INSTALADO EM FORRO - FORNECIMENTO E INSTALAÇÃO. AF_03/2023</t>
  </si>
  <si>
    <t>16.1.75</t>
  </si>
  <si>
    <t>93008</t>
  </si>
  <si>
    <t>ELETRODUTO RÍGIDO ROSCÁVEL, PVC, DN 50 MM (1 1/2"), PARA REDE ENTERRADA DE DISTRIBUIÇÃO DE ENERGIA ELÉTRICA - FORNECIMENTO E INSTALAÇÃO. AF_12/2021</t>
  </si>
  <si>
    <t>16.1.76</t>
  </si>
  <si>
    <t>91865</t>
  </si>
  <si>
    <t>ELETRODUTO RÍGIDO ROSCÁVEL, PVC, DN 40 MM (1 1/4"), PARA CIRCUITOS TERMINAIS, INSTALADO EM FORRO - FORNECIMENTO E INSTALAÇÃO. AF_03/2023</t>
  </si>
  <si>
    <t>16.1.77</t>
  </si>
  <si>
    <t>93009</t>
  </si>
  <si>
    <t>ELETRODUTO RÍGIDO ROSCÁVEL, PVC, DN 60 MM (2"), PARA REDE ENTERRADA DE DISTRIBUIÇÃO DE ENERGIA ELÉTRICA - FORNECIMENTO E INSTALAÇÃO. AF_12/2021</t>
  </si>
  <si>
    <t>16.1.78</t>
  </si>
  <si>
    <t>93011</t>
  </si>
  <si>
    <t>ELETRODUTO RÍGIDO ROSCÁVEL, PVC, DN 85 MM (3"), PARA REDE ENTERRADA DE DISTRIBUIÇÃO DE ENERGIA ELÉTRICA - FORNECIMENTO E INSTALAÇÃO. AF_12/2021</t>
  </si>
  <si>
    <t>16.1.79</t>
  </si>
  <si>
    <t>CPU2632</t>
  </si>
  <si>
    <t>ELETRODUTO GALVANIZADO CONFORME NBR13057 - 1 1/4´ COM ACESSÓRIOS</t>
  </si>
  <si>
    <t>16.1.80</t>
  </si>
  <si>
    <t>16.1.81</t>
  </si>
  <si>
    <t>CPU2635</t>
  </si>
  <si>
    <t>SOQUETE OU BOCAL DE PORCELANA E27 DE TEMPO, REF.MT-2233, MARCA DECORLUX OU SIMILAR</t>
  </si>
  <si>
    <t>16.1.82</t>
  </si>
  <si>
    <t>101538</t>
  </si>
  <si>
    <t>ARMAÇÃO SECUNDÁRIA, COM 1 ESTRIBO E 1 ISOLADOR - FORNECIMENTO E INSTALAÇÃO. AF_12/2025</t>
  </si>
  <si>
    <t>16.1.83</t>
  </si>
  <si>
    <t>CPU3173</t>
  </si>
  <si>
    <t>16.1.84</t>
  </si>
  <si>
    <t>CPU3174</t>
  </si>
  <si>
    <t>QUADRO DE DISTRIBUIÇÃO DE ENERGIA, DE EMBUTIR, COM 24 DIVISÕES MODULARES, COM BARRAMENTO</t>
  </si>
  <si>
    <t>16.1.85</t>
  </si>
  <si>
    <t>CPU3175</t>
  </si>
  <si>
    <t>QUADRO DE DISTRIBUIÇÃO UNIVERSAL DE SOBREPOR, PARA DISJUNTORES 34 DIN / 24 BOLT-ON - 150 A - SEM COMPONENTES</t>
  </si>
  <si>
    <t>16.1.86</t>
  </si>
  <si>
    <t>CPU3176</t>
  </si>
  <si>
    <t>QUADRO DE DISTRIBUIÇÃO DE EMBUTIR, EM CHAPA DE AÇO, PARA ATÉ 56 DISJUNTORES, COM BARRAMENTO, PADRÃO DIN, EXCLUSIVE DISJUNTORES</t>
  </si>
  <si>
    <t>16.1.87</t>
  </si>
  <si>
    <t>101882</t>
  </si>
  <si>
    <t>QUADRO DE DISTRIBUIÇÃO DE ENERGIA EM CHAPA DE AÇO GALVANIZADO, DE EMBUTIR, COM BARRAMENTO TRIFÁSICO, PARA 30 DISJUNTORES DIN 225A - FORNECIMENTO E INSTALAÇÃO. AF_07/2025</t>
  </si>
  <si>
    <t>16.1.88</t>
  </si>
  <si>
    <t>CPU3177</t>
  </si>
  <si>
    <t>CAIXA DE PASSAGEM ELETRICA 40x40CM COM TAMPAO FERRO FUNDIDO</t>
  </si>
  <si>
    <t>16.1.89</t>
  </si>
  <si>
    <t>16.2</t>
  </si>
  <si>
    <t>ILUMINAÇÃO</t>
  </si>
  <si>
    <t>16.2.1</t>
  </si>
  <si>
    <t>97607</t>
  </si>
  <si>
    <t>LUMINÁRIA ARANDELA TIPO TARTARUGA, DE SOBREPOR, COM 1 LÂMPADA LED DE 6 W, SEM REATOR - FORNECIMENTO E INSTALAÇÃO. AF_09/2024</t>
  </si>
  <si>
    <t>16.2.2</t>
  </si>
  <si>
    <t>CPU3155</t>
  </si>
  <si>
    <t>LUMINÁRIA LED RETANGULAR DE SOBREPOR COM DIFUSOR TRANSLÚCIDO, 4000 K, FLUXO LUMINOSO DE 3690 A 4800 LM, POTÊNCIA DE 35 W A 41 W</t>
  </si>
  <si>
    <t>16.2.3</t>
  </si>
  <si>
    <t>CPU2639</t>
  </si>
  <si>
    <t>LUMINARIA DE EMBUTIR PLAFON 18W LED BRANCO FRIO 22,5x22,5</t>
  </si>
  <si>
    <t>16.2.4</t>
  </si>
  <si>
    <t>CPU2640</t>
  </si>
  <si>
    <t>LUMINÁRIA PLAFON (SOBREPOR) 40 X 40 - 36 W - 6000K - G- LIGHT OU SIMILAR</t>
  </si>
  <si>
    <t>16.2.5</t>
  </si>
  <si>
    <t>16.2.6</t>
  </si>
  <si>
    <t>CPU2646</t>
  </si>
  <si>
    <t>LUMINÁRIA LED REDONDA DE EMBUTIR PARA PAREDE OU PISO, ÁREA INTERNA OU EXTERNA, BIVOLT - POTÊNCIA 6 W</t>
  </si>
  <si>
    <t>16.3</t>
  </si>
  <si>
    <t>SPDA</t>
  </si>
  <si>
    <t>16.3.1</t>
  </si>
  <si>
    <t>CPU2649</t>
  </si>
  <si>
    <t>CAIXA DE EQUIPOTENCIALIZAÇÃO EM AÇO 200X200X90MM, PARA EMBUTIR COM TAMPA, COM9 TERMINAIS, REF:TEL-901 OU SIMILAR (SPDA)</t>
  </si>
  <si>
    <t>16.3.2</t>
  </si>
  <si>
    <t>101801</t>
  </si>
  <si>
    <t>CAIXA COM GRELHA RETANGULAR DE FERRO FUNDIDO, EM ALVENARIA COM BLOCOS DE CONCRETO, DIMENSÕES INTERNAS: 0,30 X 1,00 X 1,00. AF_12/2020</t>
  </si>
  <si>
    <t>16.3.3</t>
  </si>
  <si>
    <t>98111</t>
  </si>
  <si>
    <t>CAIXA DE INSPEÇÃO PARA ATERRAMENTO, CIRCULAR, EM POLIETILENO, DIÂMETRO INTERNO = 0,3 M. AF_12/2020</t>
  </si>
  <si>
    <t>16.3.4</t>
  </si>
  <si>
    <t>CPU3178</t>
  </si>
  <si>
    <t>HASTE ATERRAMENTO COBREADA 5/8"" x 2,40m 6715 670106 - MAGNET</t>
  </si>
  <si>
    <t>16.3.5</t>
  </si>
  <si>
    <t>96989</t>
  </si>
  <si>
    <t>CAPTOR TIPO FRANKLIN PARA SPDA - FORNECIMENTO E INSTALAÇÃO. AF_08/2023</t>
  </si>
  <si>
    <t>16.3.6</t>
  </si>
  <si>
    <t>96988</t>
  </si>
  <si>
    <t>MASTRO 1 ½", COM 3 METROS, PARA SPDA - FORNECIMENTO E INSTALAÇÃO. AF_08/2023</t>
  </si>
  <si>
    <t>16.3.7</t>
  </si>
  <si>
    <t>104746</t>
  </si>
  <si>
    <t>MINI CAPTOR PARA SPDA - FORNECIMENTO E INSTALAÇÃO. AF_08/2023</t>
  </si>
  <si>
    <t>16.3.8</t>
  </si>
  <si>
    <t>CPU2650</t>
  </si>
  <si>
    <t>CABO DE COBRE NU MEIO DURO 7 FIOS 35MM2</t>
  </si>
  <si>
    <t>16.3.9</t>
  </si>
  <si>
    <t>CPU2651</t>
  </si>
  <si>
    <t>CABO DE COBRE NU MEIO DURO 7 FIOS 50MM2</t>
  </si>
  <si>
    <t>16.3.10</t>
  </si>
  <si>
    <t>96984</t>
  </si>
  <si>
    <t>ELETRODUTO PVC RÍGIDO, DIÂMETRO 40MM, COM 3 METROS, PARA SPDA - FORNECIMENTO E INSTALAÇÃO. AF_08/2023</t>
  </si>
  <si>
    <t>16.3.11</t>
  </si>
  <si>
    <t>101548</t>
  </si>
  <si>
    <t>ISOLADOR, TIPO ROLDANA, PARA BAIXA TENSÃO - FORNECIMENTO E INSTALAÇÃO. AF_12/2025</t>
  </si>
  <si>
    <t>17</t>
  </si>
  <si>
    <t>CLIMATIZAÇÃO</t>
  </si>
  <si>
    <t>17.1</t>
  </si>
  <si>
    <t>17.1.1</t>
  </si>
  <si>
    <t>97331</t>
  </si>
  <si>
    <t>TUBO EM COBRE FLEXÍVEL, DN 1/4", COM ISOLAMENTO, INSTALADO EM RAMAL DE ALIMENTAÇÃO DE AR CONDICIONADO COM CONDENSADORA CENTRAL - FORNECIMENTO E INSTALAÇÃO. AF_12/2015</t>
  </si>
  <si>
    <t>17.1.2</t>
  </si>
  <si>
    <t>103290</t>
  </si>
  <si>
    <t>TUBO EM COBRE FLEXÍVEL, DN 3/8", COM ISOLAMENTO, INSTALADO EM FORRO, PARA RAMAL DE ALIMENTAÇÃO DE AR CONDICIONADO, INCLUSO FIXADOR. AF_11/2021</t>
  </si>
  <si>
    <t>17.1.3</t>
  </si>
  <si>
    <t>103291</t>
  </si>
  <si>
    <t>TUBO EM COBRE FLEXÍVEL, DN 1/2", COM ISOLAMENTO, INSTALADO EM FORRO, PARA RAMAL DE ALIMENTAÇÃO DE AR CONDICIONADO, INCLUSO FIXADOR. AF_11/2021</t>
  </si>
  <si>
    <t>17.1.4</t>
  </si>
  <si>
    <t>97330</t>
  </si>
  <si>
    <t>TUBO EM COBRE FLEXÍVEL, DN 5/8", COM ISOLAMENTO, INSTALADO EM RAMAL DE ALIMENTAÇÃO DE AR-CONDICIONADO - FORNECIMENTO E INSTALAÇÃO. AF_07/2025</t>
  </si>
  <si>
    <t>17.1.5</t>
  </si>
  <si>
    <t>CPU2652</t>
  </si>
  <si>
    <t>CABO DE COBRE PP CORDPLAST 4 X 2,5 MM2, 450/750V - FORNECIMENTO E INSTALAÇÃO</t>
  </si>
  <si>
    <t>17.1.6</t>
  </si>
  <si>
    <t>CPU2653</t>
  </si>
  <si>
    <t>CAIXA PARA ENCAIXE E INSTALACAO APARELHO AR CONDICIONADO</t>
  </si>
  <si>
    <t>17.1.7</t>
  </si>
  <si>
    <t>CPU2656</t>
  </si>
  <si>
    <t>DUTO PARA EXAUSTAO DE AR/VENTILACAO,CHAVETADO EM CHAPA DE AC O GALVANIZADO,NAS DIVERSAS BITOLAS,CONFORME ABNT NBR 16401,I NCLUSIVE SUPORTES PINTADOS,GRELHAS,DIFUSORES EM ALUMINIO EXT RUDADO E DEMAIS ITENS NECESSARIOS.FORNECIMENTO E COLOCACAO</t>
  </si>
  <si>
    <t>17.1.8</t>
  </si>
  <si>
    <t>CPU3157</t>
  </si>
  <si>
    <t>DUTO FLEXIVEL DE ALUMINIO C/ ISOLAM. TERM.LA VIDRO 150MM 6""</t>
  </si>
  <si>
    <t>17.1.9</t>
  </si>
  <si>
    <t>CPU3158</t>
  </si>
  <si>
    <t>DUTO FLEXIVEL DE ALUMINIO C/ ISOLAM. TERM.LA VIDRO 100MM 4""</t>
  </si>
  <si>
    <t>17.1.10</t>
  </si>
  <si>
    <t>CPU2658</t>
  </si>
  <si>
    <t>BARRA ROSCADA BICROMATIZADA Ø 3/8" X 3000MM</t>
  </si>
  <si>
    <t>17.1.11</t>
  </si>
  <si>
    <t>CPU2659</t>
  </si>
  <si>
    <t>FORNECIMENTO E INSTALAÇÃO DE PORCA SEXTAVADA 3/8" (REF VL 1.55 VALEMAM OU SIMILAR)</t>
  </si>
  <si>
    <t>17.1.12</t>
  </si>
  <si>
    <t>90460</t>
  </si>
  <si>
    <t>SUPORTE PARA 2 TUBOS HORIZONTAIS, ESPAÇADO A CADA 56 CM, EM PERFILADO COM COMPRIMENTO DE 25 CM FIXADO EM LAJE, POR METRO DE TUBULAÇÃO FIXADA. AF_09/2023</t>
  </si>
  <si>
    <t>17.2</t>
  </si>
  <si>
    <t>17.2.1</t>
  </si>
  <si>
    <t>CPU2661</t>
  </si>
  <si>
    <t>EXAUSTOR CENTRIFUGO SIROCO TRIFASICO EC5-TN-3 - BDI = 14,02</t>
  </si>
  <si>
    <t>17.2.2</t>
  </si>
  <si>
    <t>CPU2988</t>
  </si>
  <si>
    <t>EXAUSTOR CENTRIFUGO SIROCO TRIFASICO MOD: EC3-TN-1,5 - BDI = 14,02</t>
  </si>
  <si>
    <t>17.2.3</t>
  </si>
  <si>
    <t>CPU2663</t>
  </si>
  <si>
    <t>CAIXA DE VENTILACAO PARA FORRO CAB-250 - 220V - S&amp;P - BDI = 14,02</t>
  </si>
  <si>
    <t>17.2.4</t>
  </si>
  <si>
    <t>CPU2665</t>
  </si>
  <si>
    <t>EXAUSTOR AXIAL MULTIVAC MODELO MURO 150A - BDI = 14,02</t>
  </si>
  <si>
    <t>18</t>
  </si>
  <si>
    <t>DADOS E VOZ</t>
  </si>
  <si>
    <t>18.1</t>
  </si>
  <si>
    <t>18.2</t>
  </si>
  <si>
    <t>18.3</t>
  </si>
  <si>
    <t>98307</t>
  </si>
  <si>
    <t>TOMADA DE REDE RJ45 - FORNECIMENTO E INSTALAÇÃO. AF_08/2025</t>
  </si>
  <si>
    <t>18.4</t>
  </si>
  <si>
    <t>18.5</t>
  </si>
  <si>
    <t>18.6</t>
  </si>
  <si>
    <t>18.7</t>
  </si>
  <si>
    <t>CPU2672</t>
  </si>
  <si>
    <t>TOMADA PARA TV, TIPO PINO JACK, COM PLACA</t>
  </si>
  <si>
    <t>19</t>
  </si>
  <si>
    <t>GASES MEDICINAIS</t>
  </si>
  <si>
    <t>19.1</t>
  </si>
  <si>
    <t>103835</t>
  </si>
  <si>
    <t>TUBO EM COBRE RÍGIDO, DN 15 MM, CLASSE A, SEM ISOLAMENTO, INSTALADO EM RAMAL E SUB-RAMAL DE GÁS MEDICINAL - FORNECIMENTO E INSTALAÇÃO. AF_04/2022</t>
  </si>
  <si>
    <t>19.2</t>
  </si>
  <si>
    <t>103865</t>
  </si>
  <si>
    <t>TÊ EM COBRE, DN 15 MM, SEM ANEL DE SOLDA, INSTALADO EM RAMAL E SUB-RAMAL DE GÁS MEDICINAL - FORNECIMENTO E INSTALAÇÃO. AF_04/2022</t>
  </si>
  <si>
    <t>19.3</t>
  </si>
  <si>
    <t>103838</t>
  </si>
  <si>
    <t>COTOVELO EM COBRE, DN 15 MM, 90 GRAUS, SEM ANEL DE SOLDA, INSTALADO EM RAMAL E SUB-RAMAL DE GÁS MEDICINAL - FORNECIMENTO E INSTALAÇÃO. AF_04/2022</t>
  </si>
  <si>
    <t>19.4</t>
  </si>
  <si>
    <t>103847</t>
  </si>
  <si>
    <t>LUVA EM COBRE, DN 15 MM, SEM ANEL DE SOLDA, INSTALADO EM RAMAL E SUB-RAMAL DE GÁS MEDICINAL - FORNECIMENTO E INSTALAÇÃO. AF_04/2022</t>
  </si>
  <si>
    <t>19.5</t>
  </si>
  <si>
    <t>CPU2424</t>
  </si>
  <si>
    <t>POSTO DE CONSUMO DE O2 OU AR VÁCUO OU N2O</t>
  </si>
  <si>
    <t>19.6</t>
  </si>
  <si>
    <t>CPU3159</t>
  </si>
  <si>
    <t>CENTRAL MANIFOLD PARA CILINDROS 2 X 2 PARA OXIGÊNIO, AR COMPRIMIDO E ÓXIDO NITROSO COM SERPENTINA E SEM VÁLVULA DE ALTA PRESSÃO - BDI = 14,02</t>
  </si>
  <si>
    <t>19.7</t>
  </si>
  <si>
    <t>CPU3160</t>
  </si>
  <si>
    <t>CENTRAL MANIFOLD PARA CILINDROS 1 X 1PARA OXIGÊNIO, AR COMPRIMIDO E ÓXIDO NITROSO COM SERPENTINA E SEM VÁLVULA DE ALTA PRESSÃO - BDI = 14,02</t>
  </si>
  <si>
    <t>19.8</t>
  </si>
  <si>
    <t>91179</t>
  </si>
  <si>
    <t>FIXAÇÃO DE TUBOS HORIZONTAIS DE PVC ÁGUA/PVC ESGOTO/PVC PLUVIAL/CPVC/PPR/COBRE OU AÇO, DIÂMETROS MENORES OU IGUAIS A 40 MM, COM ABRAÇADEIRA METÁLICA RÍGIDA TIPO D COM PARAFUSO DE FIXAÇÃO 1 1/4", FIXADA DIRETAMENTE NA LAJE OU PAREDE. AF_09/2023</t>
  </si>
  <si>
    <t>20</t>
  </si>
  <si>
    <t>URBANIZAÇÃO</t>
  </si>
  <si>
    <t>20.1</t>
  </si>
  <si>
    <t>PAVIMENTAÇÃO E ACESSIBILIDADE</t>
  </si>
  <si>
    <t>20.1.1</t>
  </si>
  <si>
    <t>104658</t>
  </si>
  <si>
    <t>PISO PODOTÁTIL DE ALERTA OU DIRECIONAL, DE CONCRETO, ASSENTADO SOBRE ARGAMASSA. AF_03/2024</t>
  </si>
  <si>
    <t>20.1.2</t>
  </si>
  <si>
    <t>94276</t>
  </si>
  <si>
    <t>ASSENTAMENTO DE GUIA (MEIO-FIO) EM TRECHO CURVO, CONFECCIONADA EM CONCRETO PRÉ-FABRICADO, DIMENSÕES 100X15X13X20 CM (COMPRIMENTO X BASE INFERIOR X BASE SUPERIOR X ALTURA). AF_01/2024</t>
  </si>
  <si>
    <t>20.2</t>
  </si>
  <si>
    <t>PAISAGISMO</t>
  </si>
  <si>
    <t>20.2.1</t>
  </si>
  <si>
    <t>103946</t>
  </si>
  <si>
    <t>PLANTIO DE GRAMA ESMERALDA OU SÃO CARLOS OU CURITIBANA, EM PLACAS. AF_07/2024</t>
  </si>
  <si>
    <t>20.3</t>
  </si>
  <si>
    <t>SINALIZAÇÃO</t>
  </si>
  <si>
    <t>20.3.1</t>
  </si>
  <si>
    <t>CPU2673</t>
  </si>
  <si>
    <t>LETRA EM AÇO INOX ESCOVADO/POLIDO 20 X 20CM - INSTALADO</t>
  </si>
  <si>
    <t>21</t>
  </si>
  <si>
    <t>SERVIÇOS COMPLEMENTARES</t>
  </si>
  <si>
    <t>21.1</t>
  </si>
  <si>
    <t>CPU2675</t>
  </si>
  <si>
    <t>LIMPEZA/REMOÇÃO DE TINTAS EM PISOS E REVESTIMENTOS</t>
  </si>
  <si>
    <t>21.2</t>
  </si>
  <si>
    <t>CPU2676</t>
  </si>
  <si>
    <t>LIMPEZA GERAL</t>
  </si>
  <si>
    <t>VALOR TOTAL:</t>
  </si>
  <si>
    <t>Dois Milhões Seiscentos e Noventa e Seis Mil Duzentos e Noventa e Oito reais e Cinquenta e Quatro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</si>
</sst>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4" fontId="2" fillId="6" borderId="2" xfId="0" applyNumberFormat="1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4" fontId="3" fillId="10" borderId="2" xfId="0" applyNumberFormat="1" applyFont="1" applyFill="1" applyBorder="1" applyAlignment="1">
      <alignment horizontal="right" vertical="center" wrapText="1"/>
    </xf>
    <xf numFmtId="0" fontId="0" fillId="11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4" fillId="12" borderId="2" xfId="0" applyFont="1" applyFill="1" applyBorder="1" applyAlignment="1">
      <alignment horizontal="right" vertical="center" wrapText="1"/>
    </xf>
    <xf numFmtId="0" fontId="2" fillId="13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2084009334" name="Picture">
          <a:extLst>
            <a:ext uri="{FF2B5EF4-FFF2-40B4-BE49-F238E27FC236}">
              <a16:creationId xmlns:a16="http://schemas.microsoft.com/office/drawing/2014/main" id="{00000000-0008-0000-0000-00007675377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66"/>
  <sheetViews>
    <sheetView tabSelected="1" workbookViewId="0">
      <selection sqref="A1:J1"/>
    </sheetView>
  </sheetViews>
  <sheetFormatPr defaultRowHeight="14.4" x14ac:dyDescent="0.3"/>
  <cols>
    <col min="1" max="1" width="7.44140625" customWidth="1"/>
    <col min="2" max="2" width="10.77734375" customWidth="1"/>
    <col min="3" max="3" width="10" customWidth="1"/>
    <col min="4" max="4" width="47.77734375" bestFit="1"/>
    <col min="5" max="5" width="7.44140625" customWidth="1"/>
    <col min="6" max="10" width="10" customWidth="1"/>
  </cols>
  <sheetData>
    <row r="1" spans="1:10" ht="159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2.0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19.95" customHeight="1" x14ac:dyDescent="0.3">
      <c r="A3" s="2" t="s">
        <v>10</v>
      </c>
      <c r="B3" s="11" t="s">
        <v>11</v>
      </c>
      <c r="C3" s="11"/>
      <c r="D3" s="11"/>
      <c r="E3" s="11"/>
      <c r="F3" s="3">
        <v>1</v>
      </c>
      <c r="G3" s="4">
        <f>ROUND(F4*G4,2)+ROUND(F15*G15,2)+ROUND(F17*G17,2)+ROUND(F19*G19,2)</f>
        <v>188727.76</v>
      </c>
      <c r="H3" s="5"/>
      <c r="I3" s="4">
        <f>ROUND(J4+J15+J17+J19,2)</f>
        <v>230474.36</v>
      </c>
      <c r="J3" s="4">
        <f t="shared" ref="J3:J66" si="0">ROUND(ROUND(F3,2)*ROUND(I3,2),2)</f>
        <v>230474.36</v>
      </c>
    </row>
    <row r="4" spans="1:10" ht="19.95" customHeight="1" x14ac:dyDescent="0.3">
      <c r="A4" s="2" t="s">
        <v>12</v>
      </c>
      <c r="B4" s="11" t="s">
        <v>13</v>
      </c>
      <c r="C4" s="11"/>
      <c r="D4" s="11"/>
      <c r="E4" s="11"/>
      <c r="F4" s="3">
        <v>1</v>
      </c>
      <c r="G4" s="4">
        <f>ROUND(F5*G5,2)+ROUND(F6*G6,2)+ROUND(F7*G7,2)+ROUND(F8*G8,2)+ROUND(F9*G9,2)+ROUND(F10*G10,2)+ROUND(F11*G11,2)+ROUND(F12*G12,2)+ROUND(F13*G13,2)+ROUND(F14*G14,2)</f>
        <v>106038.59999999999</v>
      </c>
      <c r="H4" s="5"/>
      <c r="I4" s="4">
        <f>ROUND(SUM(J5:J14),2)</f>
        <v>129493.36</v>
      </c>
      <c r="J4" s="4">
        <f t="shared" si="0"/>
        <v>129493.36</v>
      </c>
    </row>
    <row r="5" spans="1:10" ht="15.6" x14ac:dyDescent="0.3">
      <c r="A5" s="6" t="s">
        <v>14</v>
      </c>
      <c r="B5" s="7" t="s">
        <v>15</v>
      </c>
      <c r="C5" s="7" t="s">
        <v>16</v>
      </c>
      <c r="D5" s="6" t="s">
        <v>17</v>
      </c>
      <c r="E5" s="7" t="s">
        <v>18</v>
      </c>
      <c r="F5" s="8">
        <v>12</v>
      </c>
      <c r="G5" s="8">
        <v>977.68</v>
      </c>
      <c r="H5" s="8">
        <v>22.12</v>
      </c>
      <c r="I5" s="8">
        <f t="shared" ref="I5:I14" si="1">ROUND(G5 * ROUND(1 + (H5/100),4),2)</f>
        <v>1193.94</v>
      </c>
      <c r="J5" s="8">
        <f t="shared" si="0"/>
        <v>14327.28</v>
      </c>
    </row>
    <row r="6" spans="1:10" ht="23.4" x14ac:dyDescent="0.3">
      <c r="A6" s="6" t="s">
        <v>19</v>
      </c>
      <c r="B6" s="7" t="s">
        <v>20</v>
      </c>
      <c r="C6" s="7" t="s">
        <v>16</v>
      </c>
      <c r="D6" s="6" t="s">
        <v>21</v>
      </c>
      <c r="E6" s="7" t="s">
        <v>22</v>
      </c>
      <c r="F6" s="8">
        <v>16</v>
      </c>
      <c r="G6" s="8">
        <v>254.1</v>
      </c>
      <c r="H6" s="8">
        <v>22.12</v>
      </c>
      <c r="I6" s="8">
        <f t="shared" si="1"/>
        <v>310.31</v>
      </c>
      <c r="J6" s="8">
        <f t="shared" si="0"/>
        <v>4964.96</v>
      </c>
    </row>
    <row r="7" spans="1:10" ht="15.6" x14ac:dyDescent="0.3">
      <c r="A7" s="6" t="s">
        <v>23</v>
      </c>
      <c r="B7" s="7" t="s">
        <v>24</v>
      </c>
      <c r="C7" s="7" t="s">
        <v>16</v>
      </c>
      <c r="D7" s="6" t="s">
        <v>25</v>
      </c>
      <c r="E7" s="7" t="s">
        <v>26</v>
      </c>
      <c r="F7" s="8">
        <v>12</v>
      </c>
      <c r="G7" s="8">
        <v>962.26</v>
      </c>
      <c r="H7" s="8">
        <v>22.12</v>
      </c>
      <c r="I7" s="8">
        <f t="shared" si="1"/>
        <v>1175.1099999999999</v>
      </c>
      <c r="J7" s="8">
        <f t="shared" si="0"/>
        <v>14101.32</v>
      </c>
    </row>
    <row r="8" spans="1:10" ht="15.6" x14ac:dyDescent="0.3">
      <c r="A8" s="6" t="s">
        <v>27</v>
      </c>
      <c r="B8" s="7" t="s">
        <v>28</v>
      </c>
      <c r="C8" s="7" t="s">
        <v>16</v>
      </c>
      <c r="D8" s="6" t="s">
        <v>29</v>
      </c>
      <c r="E8" s="7" t="s">
        <v>22</v>
      </c>
      <c r="F8" s="8">
        <v>20</v>
      </c>
      <c r="G8" s="8">
        <v>1161.3900000000001</v>
      </c>
      <c r="H8" s="8">
        <v>22.12</v>
      </c>
      <c r="I8" s="8">
        <f t="shared" si="1"/>
        <v>1418.29</v>
      </c>
      <c r="J8" s="8">
        <f t="shared" si="0"/>
        <v>28365.8</v>
      </c>
    </row>
    <row r="9" spans="1:10" ht="23.4" x14ac:dyDescent="0.3">
      <c r="A9" s="6" t="s">
        <v>30</v>
      </c>
      <c r="B9" s="7" t="s">
        <v>31</v>
      </c>
      <c r="C9" s="7" t="s">
        <v>32</v>
      </c>
      <c r="D9" s="6" t="s">
        <v>33</v>
      </c>
      <c r="E9" s="7" t="s">
        <v>34</v>
      </c>
      <c r="F9" s="8">
        <v>1</v>
      </c>
      <c r="G9" s="8">
        <v>599.45000000000005</v>
      </c>
      <c r="H9" s="8">
        <v>22.12</v>
      </c>
      <c r="I9" s="8">
        <f t="shared" si="1"/>
        <v>732.05</v>
      </c>
      <c r="J9" s="8">
        <f t="shared" si="0"/>
        <v>732.05</v>
      </c>
    </row>
    <row r="10" spans="1:10" x14ac:dyDescent="0.3">
      <c r="A10" s="6" t="s">
        <v>35</v>
      </c>
      <c r="B10" s="7" t="s">
        <v>36</v>
      </c>
      <c r="C10" s="7" t="s">
        <v>32</v>
      </c>
      <c r="D10" s="6" t="s">
        <v>37</v>
      </c>
      <c r="E10" s="7" t="s">
        <v>34</v>
      </c>
      <c r="F10" s="8">
        <v>1</v>
      </c>
      <c r="G10" s="8">
        <v>133.28</v>
      </c>
      <c r="H10" s="8">
        <v>22.12</v>
      </c>
      <c r="I10" s="8">
        <f t="shared" si="1"/>
        <v>162.76</v>
      </c>
      <c r="J10" s="8">
        <f t="shared" si="0"/>
        <v>162.76</v>
      </c>
    </row>
    <row r="11" spans="1:10" ht="15.6" x14ac:dyDescent="0.3">
      <c r="A11" s="6" t="s">
        <v>38</v>
      </c>
      <c r="B11" s="7" t="s">
        <v>39</v>
      </c>
      <c r="C11" s="7" t="s">
        <v>32</v>
      </c>
      <c r="D11" s="6" t="s">
        <v>40</v>
      </c>
      <c r="E11" s="7" t="s">
        <v>34</v>
      </c>
      <c r="F11" s="8">
        <v>1</v>
      </c>
      <c r="G11" s="8">
        <v>2036.17</v>
      </c>
      <c r="H11" s="8">
        <v>22.12</v>
      </c>
      <c r="I11" s="8">
        <f t="shared" si="1"/>
        <v>2486.5700000000002</v>
      </c>
      <c r="J11" s="8">
        <f t="shared" si="0"/>
        <v>2486.5700000000002</v>
      </c>
    </row>
    <row r="12" spans="1:10" ht="15.6" x14ac:dyDescent="0.3">
      <c r="A12" s="6" t="s">
        <v>41</v>
      </c>
      <c r="B12" s="7" t="s">
        <v>42</v>
      </c>
      <c r="C12" s="7" t="s">
        <v>32</v>
      </c>
      <c r="D12" s="6" t="s">
        <v>43</v>
      </c>
      <c r="E12" s="7" t="s">
        <v>44</v>
      </c>
      <c r="F12" s="8">
        <v>6</v>
      </c>
      <c r="G12" s="8">
        <v>468.43</v>
      </c>
      <c r="H12" s="8">
        <v>22.12</v>
      </c>
      <c r="I12" s="8">
        <f t="shared" si="1"/>
        <v>572.04999999999995</v>
      </c>
      <c r="J12" s="8">
        <f t="shared" si="0"/>
        <v>3432.3</v>
      </c>
    </row>
    <row r="13" spans="1:10" ht="15.6" x14ac:dyDescent="0.3">
      <c r="A13" s="6" t="s">
        <v>45</v>
      </c>
      <c r="B13" s="7" t="s">
        <v>46</v>
      </c>
      <c r="C13" s="7" t="s">
        <v>16</v>
      </c>
      <c r="D13" s="6" t="s">
        <v>47</v>
      </c>
      <c r="E13" s="7" t="s">
        <v>48</v>
      </c>
      <c r="F13" s="8">
        <v>120</v>
      </c>
      <c r="G13" s="8">
        <v>112.43</v>
      </c>
      <c r="H13" s="8">
        <v>22.12</v>
      </c>
      <c r="I13" s="8">
        <f t="shared" si="1"/>
        <v>137.30000000000001</v>
      </c>
      <c r="J13" s="8">
        <f t="shared" si="0"/>
        <v>16476</v>
      </c>
    </row>
    <row r="14" spans="1:10" x14ac:dyDescent="0.3">
      <c r="A14" s="6" t="s">
        <v>49</v>
      </c>
      <c r="B14" s="7" t="s">
        <v>50</v>
      </c>
      <c r="C14" s="7" t="s">
        <v>32</v>
      </c>
      <c r="D14" s="6" t="s">
        <v>51</v>
      </c>
      <c r="E14" s="7" t="s">
        <v>44</v>
      </c>
      <c r="F14" s="8">
        <v>382.58</v>
      </c>
      <c r="G14" s="8">
        <v>95.13</v>
      </c>
      <c r="H14" s="8">
        <v>22.12</v>
      </c>
      <c r="I14" s="8">
        <f t="shared" si="1"/>
        <v>116.17</v>
      </c>
      <c r="J14" s="8">
        <f t="shared" si="0"/>
        <v>44444.32</v>
      </c>
    </row>
    <row r="15" spans="1:10" ht="19.95" customHeight="1" x14ac:dyDescent="0.3">
      <c r="A15" s="2" t="s">
        <v>52</v>
      </c>
      <c r="B15" s="11" t="s">
        <v>53</v>
      </c>
      <c r="C15" s="11"/>
      <c r="D15" s="11"/>
      <c r="E15" s="11"/>
      <c r="F15" s="3">
        <v>1</v>
      </c>
      <c r="G15" s="4">
        <f>ROUND(F16*G16,2)</f>
        <v>55570.9</v>
      </c>
      <c r="H15" s="5"/>
      <c r="I15" s="4">
        <f>ROUND(SUM(J16:J16),2)</f>
        <v>67863.17</v>
      </c>
      <c r="J15" s="4">
        <f t="shared" si="0"/>
        <v>67863.17</v>
      </c>
    </row>
    <row r="16" spans="1:10" x14ac:dyDescent="0.3">
      <c r="A16" s="6" t="s">
        <v>54</v>
      </c>
      <c r="B16" s="7" t="s">
        <v>55</v>
      </c>
      <c r="C16" s="7" t="s">
        <v>32</v>
      </c>
      <c r="D16" s="6" t="s">
        <v>56</v>
      </c>
      <c r="E16" s="7" t="s">
        <v>57</v>
      </c>
      <c r="F16" s="8">
        <v>2.4</v>
      </c>
      <c r="G16" s="8">
        <v>23154.54</v>
      </c>
      <c r="H16" s="8">
        <v>22.12</v>
      </c>
      <c r="I16" s="8">
        <f>ROUND(G16 * ROUND(1 + (H16/100),4),2)</f>
        <v>28276.32</v>
      </c>
      <c r="J16" s="8">
        <f t="shared" si="0"/>
        <v>67863.17</v>
      </c>
    </row>
    <row r="17" spans="1:10" ht="19.95" customHeight="1" x14ac:dyDescent="0.3">
      <c r="A17" s="2" t="s">
        <v>58</v>
      </c>
      <c r="B17" s="11" t="s">
        <v>59</v>
      </c>
      <c r="C17" s="11"/>
      <c r="D17" s="11"/>
      <c r="E17" s="11"/>
      <c r="F17" s="3">
        <v>1</v>
      </c>
      <c r="G17" s="4">
        <f>ROUND(F18*G18,2)</f>
        <v>7247.18</v>
      </c>
      <c r="H17" s="5"/>
      <c r="I17" s="4">
        <f>ROUND(SUM(J18:J18),2)</f>
        <v>8850.26</v>
      </c>
      <c r="J17" s="4">
        <f t="shared" si="0"/>
        <v>8850.26</v>
      </c>
    </row>
    <row r="18" spans="1:10" ht="15.6" x14ac:dyDescent="0.3">
      <c r="A18" s="6" t="s">
        <v>60</v>
      </c>
      <c r="B18" s="7" t="s">
        <v>61</v>
      </c>
      <c r="C18" s="7" t="s">
        <v>16</v>
      </c>
      <c r="D18" s="6" t="s">
        <v>62</v>
      </c>
      <c r="E18" s="7" t="s">
        <v>34</v>
      </c>
      <c r="F18" s="8">
        <v>1</v>
      </c>
      <c r="G18" s="8">
        <v>7247.18</v>
      </c>
      <c r="H18" s="8">
        <v>22.12</v>
      </c>
      <c r="I18" s="8">
        <f>ROUND(G18 * ROUND(1 + (H18/100),4),2)</f>
        <v>8850.26</v>
      </c>
      <c r="J18" s="8">
        <f t="shared" si="0"/>
        <v>8850.26</v>
      </c>
    </row>
    <row r="19" spans="1:10" ht="19.95" customHeight="1" x14ac:dyDescent="0.3">
      <c r="A19" s="2" t="s">
        <v>63</v>
      </c>
      <c r="B19" s="11" t="s">
        <v>64</v>
      </c>
      <c r="C19" s="11"/>
      <c r="D19" s="11"/>
      <c r="E19" s="11"/>
      <c r="F19" s="3">
        <v>1</v>
      </c>
      <c r="G19" s="4">
        <f>ROUND(F20*G20,2)</f>
        <v>19871.080000000002</v>
      </c>
      <c r="H19" s="5"/>
      <c r="I19" s="4">
        <f>ROUND(SUM(J20:J20),2)</f>
        <v>24267.57</v>
      </c>
      <c r="J19" s="4">
        <f t="shared" si="0"/>
        <v>24267.57</v>
      </c>
    </row>
    <row r="20" spans="1:10" ht="31.2" x14ac:dyDescent="0.3">
      <c r="A20" s="6" t="s">
        <v>65</v>
      </c>
      <c r="B20" s="7" t="s">
        <v>66</v>
      </c>
      <c r="C20" s="7" t="s">
        <v>16</v>
      </c>
      <c r="D20" s="6" t="s">
        <v>67</v>
      </c>
      <c r="E20" s="7" t="s">
        <v>68</v>
      </c>
      <c r="F20" s="8">
        <v>668.16</v>
      </c>
      <c r="G20" s="8">
        <v>29.74</v>
      </c>
      <c r="H20" s="8">
        <v>22.12</v>
      </c>
      <c r="I20" s="8">
        <f>ROUND(G20 * ROUND(1 + (H20/100),4),2)</f>
        <v>36.32</v>
      </c>
      <c r="J20" s="8">
        <f t="shared" si="0"/>
        <v>24267.57</v>
      </c>
    </row>
    <row r="21" spans="1:10" ht="19.95" customHeight="1" x14ac:dyDescent="0.3">
      <c r="A21" s="2" t="s">
        <v>69</v>
      </c>
      <c r="B21" s="11" t="s">
        <v>70</v>
      </c>
      <c r="C21" s="11"/>
      <c r="D21" s="11"/>
      <c r="E21" s="11"/>
      <c r="F21" s="3">
        <v>1</v>
      </c>
      <c r="G21" s="4">
        <f>ROUND(F22*G22,2)+ROUND(F23*G23,2)+ROUND(F24*G24,2)+ROUND(F25*G25,2)+ROUND(F26*G26,2)+ROUND(F27*G27,2)+ROUND(F28*G28,2)+ROUND(F29*G29,2)+ROUND(F30*G30,2)+ROUND(F31*G31,2)+ROUND(F32*G32,2)+ROUND(F33*G33,2)+ROUND(F34*G34,2)+ROUND(F35*G35,2)+ROUND(F36*G36,2)+ROUND(F37*G37,2)</f>
        <v>219685.14000000004</v>
      </c>
      <c r="H21" s="5"/>
      <c r="I21" s="4">
        <f>ROUND(SUM(J22:J37),2)</f>
        <v>268271.03999999998</v>
      </c>
      <c r="J21" s="4">
        <f t="shared" si="0"/>
        <v>268271.03999999998</v>
      </c>
    </row>
    <row r="22" spans="1:10" ht="15.6" x14ac:dyDescent="0.3">
      <c r="A22" s="6" t="s">
        <v>71</v>
      </c>
      <c r="B22" s="7" t="s">
        <v>72</v>
      </c>
      <c r="C22" s="7" t="s">
        <v>32</v>
      </c>
      <c r="D22" s="6" t="s">
        <v>73</v>
      </c>
      <c r="E22" s="7" t="s">
        <v>74</v>
      </c>
      <c r="F22" s="8">
        <v>135.65</v>
      </c>
      <c r="G22" s="8">
        <v>69.44</v>
      </c>
      <c r="H22" s="8">
        <v>22.12</v>
      </c>
      <c r="I22" s="8">
        <f t="shared" ref="I22:I37" si="2">ROUND(G22 * ROUND(1 + (H22/100),4),2)</f>
        <v>84.8</v>
      </c>
      <c r="J22" s="8">
        <f t="shared" si="0"/>
        <v>11503.12</v>
      </c>
    </row>
    <row r="23" spans="1:10" ht="31.2" x14ac:dyDescent="0.3">
      <c r="A23" s="6" t="s">
        <v>75</v>
      </c>
      <c r="B23" s="7" t="s">
        <v>76</v>
      </c>
      <c r="C23" s="7" t="s">
        <v>32</v>
      </c>
      <c r="D23" s="6" t="s">
        <v>77</v>
      </c>
      <c r="E23" s="7" t="s">
        <v>78</v>
      </c>
      <c r="F23" s="8">
        <v>190.69</v>
      </c>
      <c r="G23" s="8">
        <v>12.95</v>
      </c>
      <c r="H23" s="8">
        <v>22.12</v>
      </c>
      <c r="I23" s="8">
        <f t="shared" si="2"/>
        <v>15.81</v>
      </c>
      <c r="J23" s="8">
        <f t="shared" si="0"/>
        <v>3014.81</v>
      </c>
    </row>
    <row r="24" spans="1:10" x14ac:dyDescent="0.3">
      <c r="A24" s="6" t="s">
        <v>79</v>
      </c>
      <c r="B24" s="7" t="s">
        <v>80</v>
      </c>
      <c r="C24" s="7" t="s">
        <v>32</v>
      </c>
      <c r="D24" s="6" t="s">
        <v>81</v>
      </c>
      <c r="E24" s="7" t="s">
        <v>78</v>
      </c>
      <c r="F24" s="8">
        <v>47.67</v>
      </c>
      <c r="G24" s="8">
        <v>95.25</v>
      </c>
      <c r="H24" s="8">
        <v>22.12</v>
      </c>
      <c r="I24" s="8">
        <f t="shared" si="2"/>
        <v>116.32</v>
      </c>
      <c r="J24" s="8">
        <f t="shared" si="0"/>
        <v>5544.97</v>
      </c>
    </row>
    <row r="25" spans="1:10" ht="15.6" x14ac:dyDescent="0.3">
      <c r="A25" s="6" t="s">
        <v>82</v>
      </c>
      <c r="B25" s="7" t="s">
        <v>83</v>
      </c>
      <c r="C25" s="7" t="s">
        <v>32</v>
      </c>
      <c r="D25" s="6" t="s">
        <v>84</v>
      </c>
      <c r="E25" s="7" t="s">
        <v>78</v>
      </c>
      <c r="F25" s="8">
        <v>63.85</v>
      </c>
      <c r="G25" s="8">
        <v>182.78</v>
      </c>
      <c r="H25" s="8">
        <v>22.12</v>
      </c>
      <c r="I25" s="8">
        <f t="shared" si="2"/>
        <v>223.21</v>
      </c>
      <c r="J25" s="8">
        <f t="shared" si="0"/>
        <v>14251.96</v>
      </c>
    </row>
    <row r="26" spans="1:10" ht="15.6" x14ac:dyDescent="0.3">
      <c r="A26" s="6" t="s">
        <v>85</v>
      </c>
      <c r="B26" s="7" t="s">
        <v>86</v>
      </c>
      <c r="C26" s="7" t="s">
        <v>32</v>
      </c>
      <c r="D26" s="6" t="s">
        <v>87</v>
      </c>
      <c r="E26" s="7" t="s">
        <v>44</v>
      </c>
      <c r="F26" s="8">
        <v>465.2</v>
      </c>
      <c r="G26" s="8">
        <v>87.79</v>
      </c>
      <c r="H26" s="8">
        <v>22.12</v>
      </c>
      <c r="I26" s="8">
        <f t="shared" si="2"/>
        <v>107.21</v>
      </c>
      <c r="J26" s="8">
        <f t="shared" si="0"/>
        <v>49874.09</v>
      </c>
    </row>
    <row r="27" spans="1:10" x14ac:dyDescent="0.3">
      <c r="A27" s="6" t="s">
        <v>88</v>
      </c>
      <c r="B27" s="7" t="s">
        <v>89</v>
      </c>
      <c r="C27" s="7" t="s">
        <v>32</v>
      </c>
      <c r="D27" s="6" t="s">
        <v>90</v>
      </c>
      <c r="E27" s="7" t="s">
        <v>91</v>
      </c>
      <c r="F27" s="8">
        <v>536</v>
      </c>
      <c r="G27" s="8">
        <v>20.05</v>
      </c>
      <c r="H27" s="8">
        <v>22.12</v>
      </c>
      <c r="I27" s="8">
        <f t="shared" si="2"/>
        <v>24.49</v>
      </c>
      <c r="J27" s="8">
        <f t="shared" si="0"/>
        <v>13126.64</v>
      </c>
    </row>
    <row r="28" spans="1:10" x14ac:dyDescent="0.3">
      <c r="A28" s="6" t="s">
        <v>92</v>
      </c>
      <c r="B28" s="7" t="s">
        <v>93</v>
      </c>
      <c r="C28" s="7" t="s">
        <v>32</v>
      </c>
      <c r="D28" s="6" t="s">
        <v>94</v>
      </c>
      <c r="E28" s="7" t="s">
        <v>91</v>
      </c>
      <c r="F28" s="8">
        <v>41.3</v>
      </c>
      <c r="G28" s="8">
        <v>17.72</v>
      </c>
      <c r="H28" s="8">
        <v>22.12</v>
      </c>
      <c r="I28" s="8">
        <f t="shared" si="2"/>
        <v>21.64</v>
      </c>
      <c r="J28" s="8">
        <f t="shared" si="0"/>
        <v>893.73</v>
      </c>
    </row>
    <row r="29" spans="1:10" x14ac:dyDescent="0.3">
      <c r="A29" s="6" t="s">
        <v>95</v>
      </c>
      <c r="B29" s="7" t="s">
        <v>96</v>
      </c>
      <c r="C29" s="7" t="s">
        <v>32</v>
      </c>
      <c r="D29" s="6" t="s">
        <v>97</v>
      </c>
      <c r="E29" s="7" t="s">
        <v>91</v>
      </c>
      <c r="F29" s="8">
        <v>395.2</v>
      </c>
      <c r="G29" s="8">
        <v>15.73</v>
      </c>
      <c r="H29" s="8">
        <v>22.12</v>
      </c>
      <c r="I29" s="8">
        <f t="shared" si="2"/>
        <v>19.21</v>
      </c>
      <c r="J29" s="8">
        <f t="shared" si="0"/>
        <v>7591.79</v>
      </c>
    </row>
    <row r="30" spans="1:10" x14ac:dyDescent="0.3">
      <c r="A30" s="6" t="s">
        <v>98</v>
      </c>
      <c r="B30" s="7" t="s">
        <v>99</v>
      </c>
      <c r="C30" s="7" t="s">
        <v>32</v>
      </c>
      <c r="D30" s="6" t="s">
        <v>100</v>
      </c>
      <c r="E30" s="7" t="s">
        <v>91</v>
      </c>
      <c r="F30" s="8">
        <v>2221</v>
      </c>
      <c r="G30" s="8">
        <v>13.62</v>
      </c>
      <c r="H30" s="8">
        <v>22.12</v>
      </c>
      <c r="I30" s="8">
        <f t="shared" si="2"/>
        <v>16.63</v>
      </c>
      <c r="J30" s="8">
        <f t="shared" si="0"/>
        <v>36935.230000000003</v>
      </c>
    </row>
    <row r="31" spans="1:10" ht="15.6" x14ac:dyDescent="0.3">
      <c r="A31" s="6" t="s">
        <v>101</v>
      </c>
      <c r="B31" s="7" t="s">
        <v>102</v>
      </c>
      <c r="C31" s="7" t="s">
        <v>32</v>
      </c>
      <c r="D31" s="6" t="s">
        <v>103</v>
      </c>
      <c r="E31" s="7" t="s">
        <v>91</v>
      </c>
      <c r="F31" s="8">
        <v>425.3</v>
      </c>
      <c r="G31" s="8">
        <v>10.32</v>
      </c>
      <c r="H31" s="8">
        <v>22.12</v>
      </c>
      <c r="I31" s="8">
        <f t="shared" si="2"/>
        <v>12.6</v>
      </c>
      <c r="J31" s="8">
        <f t="shared" si="0"/>
        <v>5358.78</v>
      </c>
    </row>
    <row r="32" spans="1:10" ht="15.6" x14ac:dyDescent="0.3">
      <c r="A32" s="6" t="s">
        <v>104</v>
      </c>
      <c r="B32" s="7" t="s">
        <v>105</v>
      </c>
      <c r="C32" s="7" t="s">
        <v>32</v>
      </c>
      <c r="D32" s="6" t="s">
        <v>106</v>
      </c>
      <c r="E32" s="7" t="s">
        <v>91</v>
      </c>
      <c r="F32" s="8">
        <v>531.5</v>
      </c>
      <c r="G32" s="8">
        <v>9.6300000000000008</v>
      </c>
      <c r="H32" s="8">
        <v>22.12</v>
      </c>
      <c r="I32" s="8">
        <f t="shared" si="2"/>
        <v>11.76</v>
      </c>
      <c r="J32" s="8">
        <f t="shared" si="0"/>
        <v>6250.44</v>
      </c>
    </row>
    <row r="33" spans="1:10" ht="15.6" x14ac:dyDescent="0.3">
      <c r="A33" s="6" t="s">
        <v>107</v>
      </c>
      <c r="B33" s="7" t="s">
        <v>108</v>
      </c>
      <c r="C33" s="7" t="s">
        <v>32</v>
      </c>
      <c r="D33" s="6" t="s">
        <v>109</v>
      </c>
      <c r="E33" s="7" t="s">
        <v>78</v>
      </c>
      <c r="F33" s="8">
        <v>76.2</v>
      </c>
      <c r="G33" s="8">
        <v>728.29</v>
      </c>
      <c r="H33" s="8">
        <v>22.12</v>
      </c>
      <c r="I33" s="8">
        <f t="shared" si="2"/>
        <v>889.39</v>
      </c>
      <c r="J33" s="8">
        <f t="shared" si="0"/>
        <v>67771.520000000004</v>
      </c>
    </row>
    <row r="34" spans="1:10" x14ac:dyDescent="0.3">
      <c r="A34" s="6" t="s">
        <v>110</v>
      </c>
      <c r="B34" s="7" t="s">
        <v>111</v>
      </c>
      <c r="C34" s="7" t="s">
        <v>32</v>
      </c>
      <c r="D34" s="6" t="s">
        <v>112</v>
      </c>
      <c r="E34" s="7" t="s">
        <v>78</v>
      </c>
      <c r="F34" s="8">
        <v>347.81</v>
      </c>
      <c r="G34" s="8">
        <v>1.42</v>
      </c>
      <c r="H34" s="8">
        <v>22.12</v>
      </c>
      <c r="I34" s="8">
        <f t="shared" si="2"/>
        <v>1.73</v>
      </c>
      <c r="J34" s="8">
        <f t="shared" si="0"/>
        <v>601.71</v>
      </c>
    </row>
    <row r="35" spans="1:10" ht="15.6" x14ac:dyDescent="0.3">
      <c r="A35" s="6" t="s">
        <v>113</v>
      </c>
      <c r="B35" s="7" t="s">
        <v>114</v>
      </c>
      <c r="C35" s="7" t="s">
        <v>32</v>
      </c>
      <c r="D35" s="6" t="s">
        <v>115</v>
      </c>
      <c r="E35" s="7" t="s">
        <v>78</v>
      </c>
      <c r="F35" s="8">
        <v>284.54000000000002</v>
      </c>
      <c r="G35" s="8">
        <v>27.46</v>
      </c>
      <c r="H35" s="8">
        <v>22.12</v>
      </c>
      <c r="I35" s="8">
        <f t="shared" si="2"/>
        <v>33.53</v>
      </c>
      <c r="J35" s="8">
        <f t="shared" si="0"/>
        <v>9540.6299999999992</v>
      </c>
    </row>
    <row r="36" spans="1:10" ht="15.6" x14ac:dyDescent="0.3">
      <c r="A36" s="6" t="s">
        <v>116</v>
      </c>
      <c r="B36" s="7" t="s">
        <v>117</v>
      </c>
      <c r="C36" s="7" t="s">
        <v>32</v>
      </c>
      <c r="D36" s="6" t="s">
        <v>118</v>
      </c>
      <c r="E36" s="7" t="s">
        <v>44</v>
      </c>
      <c r="F36" s="8">
        <v>463.02</v>
      </c>
      <c r="G36" s="8">
        <v>46.89</v>
      </c>
      <c r="H36" s="8">
        <v>22.12</v>
      </c>
      <c r="I36" s="8">
        <f t="shared" si="2"/>
        <v>57.26</v>
      </c>
      <c r="J36" s="8">
        <f t="shared" si="0"/>
        <v>26512.53</v>
      </c>
    </row>
    <row r="37" spans="1:10" ht="15.6" x14ac:dyDescent="0.3">
      <c r="A37" s="6" t="s">
        <v>119</v>
      </c>
      <c r="B37" s="7" t="s">
        <v>120</v>
      </c>
      <c r="C37" s="7" t="s">
        <v>16</v>
      </c>
      <c r="D37" s="6" t="s">
        <v>121</v>
      </c>
      <c r="E37" s="7" t="s">
        <v>48</v>
      </c>
      <c r="F37" s="8">
        <v>76.2</v>
      </c>
      <c r="G37" s="8">
        <v>102.08</v>
      </c>
      <c r="H37" s="8">
        <v>22.12</v>
      </c>
      <c r="I37" s="8">
        <f t="shared" si="2"/>
        <v>124.66</v>
      </c>
      <c r="J37" s="8">
        <f t="shared" si="0"/>
        <v>9499.09</v>
      </c>
    </row>
    <row r="38" spans="1:10" ht="19.95" customHeight="1" x14ac:dyDescent="0.3">
      <c r="A38" s="2" t="s">
        <v>122</v>
      </c>
      <c r="B38" s="11" t="s">
        <v>123</v>
      </c>
      <c r="C38" s="11"/>
      <c r="D38" s="11"/>
      <c r="E38" s="11"/>
      <c r="F38" s="3">
        <v>1</v>
      </c>
      <c r="G38" s="4">
        <f>ROUND(F39*G39,2)+ROUND(F47*G47,2)+ROUND(F58*G58,2)</f>
        <v>331317.36</v>
      </c>
      <c r="H38" s="5"/>
      <c r="I38" s="4">
        <f>ROUND(J39+J47+J58,2)</f>
        <v>404602.65</v>
      </c>
      <c r="J38" s="4">
        <f t="shared" si="0"/>
        <v>404602.65</v>
      </c>
    </row>
    <row r="39" spans="1:10" ht="19.95" customHeight="1" x14ac:dyDescent="0.3">
      <c r="A39" s="2" t="s">
        <v>124</v>
      </c>
      <c r="B39" s="11" t="s">
        <v>125</v>
      </c>
      <c r="C39" s="11"/>
      <c r="D39" s="11"/>
      <c r="E39" s="11"/>
      <c r="F39" s="3">
        <v>1</v>
      </c>
      <c r="G39" s="4">
        <f>ROUND(F40*G40,2)+ROUND(F41*G41,2)+ROUND(F42*G42,2)+ROUND(F43*G43,2)+ROUND(F44*G44,2)+ROUND(F45*G45,2)+ROUND(F46*G46,2)</f>
        <v>49078.560000000005</v>
      </c>
      <c r="H39" s="5"/>
      <c r="I39" s="4">
        <f>ROUND(SUM(J40:J46),2)</f>
        <v>59934.66</v>
      </c>
      <c r="J39" s="4">
        <f t="shared" si="0"/>
        <v>59934.66</v>
      </c>
    </row>
    <row r="40" spans="1:10" ht="23.4" x14ac:dyDescent="0.3">
      <c r="A40" s="6" t="s">
        <v>126</v>
      </c>
      <c r="B40" s="7" t="s">
        <v>127</v>
      </c>
      <c r="C40" s="7" t="s">
        <v>32</v>
      </c>
      <c r="D40" s="6" t="s">
        <v>128</v>
      </c>
      <c r="E40" s="7" t="s">
        <v>44</v>
      </c>
      <c r="F40" s="8">
        <v>263.8</v>
      </c>
      <c r="G40" s="8">
        <v>78.55</v>
      </c>
      <c r="H40" s="8">
        <v>22.12</v>
      </c>
      <c r="I40" s="8">
        <f t="shared" ref="I40:I46" si="3">ROUND(G40 * ROUND(1 + (H40/100),4),2)</f>
        <v>95.93</v>
      </c>
      <c r="J40" s="8">
        <f t="shared" si="0"/>
        <v>25306.33</v>
      </c>
    </row>
    <row r="41" spans="1:10" ht="15.6" x14ac:dyDescent="0.3">
      <c r="A41" s="6" t="s">
        <v>129</v>
      </c>
      <c r="B41" s="7" t="s">
        <v>130</v>
      </c>
      <c r="C41" s="7" t="s">
        <v>32</v>
      </c>
      <c r="D41" s="6" t="s">
        <v>131</v>
      </c>
      <c r="E41" s="7" t="s">
        <v>91</v>
      </c>
      <c r="F41" s="8">
        <v>621.1</v>
      </c>
      <c r="G41" s="8">
        <v>10.42</v>
      </c>
      <c r="H41" s="8">
        <v>22.12</v>
      </c>
      <c r="I41" s="8">
        <f t="shared" si="3"/>
        <v>12.72</v>
      </c>
      <c r="J41" s="8">
        <f t="shared" si="0"/>
        <v>7900.39</v>
      </c>
    </row>
    <row r="42" spans="1:10" ht="15.6" x14ac:dyDescent="0.3">
      <c r="A42" s="6" t="s">
        <v>132</v>
      </c>
      <c r="B42" s="7" t="s">
        <v>133</v>
      </c>
      <c r="C42" s="7" t="s">
        <v>32</v>
      </c>
      <c r="D42" s="6" t="s">
        <v>134</v>
      </c>
      <c r="E42" s="7" t="s">
        <v>91</v>
      </c>
      <c r="F42" s="8">
        <v>165.1</v>
      </c>
      <c r="G42" s="8">
        <v>8.69</v>
      </c>
      <c r="H42" s="8">
        <v>22.12</v>
      </c>
      <c r="I42" s="8">
        <f t="shared" si="3"/>
        <v>10.61</v>
      </c>
      <c r="J42" s="8">
        <f t="shared" si="0"/>
        <v>1751.71</v>
      </c>
    </row>
    <row r="43" spans="1:10" ht="15.6" x14ac:dyDescent="0.3">
      <c r="A43" s="6" t="s">
        <v>135</v>
      </c>
      <c r="B43" s="7" t="s">
        <v>136</v>
      </c>
      <c r="C43" s="7" t="s">
        <v>32</v>
      </c>
      <c r="D43" s="6" t="s">
        <v>137</v>
      </c>
      <c r="E43" s="7" t="s">
        <v>91</v>
      </c>
      <c r="F43" s="8">
        <v>176</v>
      </c>
      <c r="G43" s="8">
        <v>8.35</v>
      </c>
      <c r="H43" s="8">
        <v>22.12</v>
      </c>
      <c r="I43" s="8">
        <f t="shared" si="3"/>
        <v>10.199999999999999</v>
      </c>
      <c r="J43" s="8">
        <f t="shared" si="0"/>
        <v>1795.2</v>
      </c>
    </row>
    <row r="44" spans="1:10" ht="15.6" x14ac:dyDescent="0.3">
      <c r="A44" s="6" t="s">
        <v>138</v>
      </c>
      <c r="B44" s="7" t="s">
        <v>139</v>
      </c>
      <c r="C44" s="7" t="s">
        <v>32</v>
      </c>
      <c r="D44" s="6" t="s">
        <v>140</v>
      </c>
      <c r="E44" s="7" t="s">
        <v>91</v>
      </c>
      <c r="F44" s="8">
        <v>391.4</v>
      </c>
      <c r="G44" s="8">
        <v>13.77</v>
      </c>
      <c r="H44" s="8">
        <v>22.12</v>
      </c>
      <c r="I44" s="8">
        <f t="shared" si="3"/>
        <v>16.82</v>
      </c>
      <c r="J44" s="8">
        <f t="shared" si="0"/>
        <v>6583.35</v>
      </c>
    </row>
    <row r="45" spans="1:10" ht="15.6" x14ac:dyDescent="0.3">
      <c r="A45" s="6" t="s">
        <v>141</v>
      </c>
      <c r="B45" s="7" t="s">
        <v>142</v>
      </c>
      <c r="C45" s="7" t="s">
        <v>16</v>
      </c>
      <c r="D45" s="6" t="s">
        <v>143</v>
      </c>
      <c r="E45" s="7" t="s">
        <v>48</v>
      </c>
      <c r="F45" s="8">
        <v>17.399999999999999</v>
      </c>
      <c r="G45" s="8">
        <v>679.03</v>
      </c>
      <c r="H45" s="8">
        <v>22.12</v>
      </c>
      <c r="I45" s="8">
        <f t="shared" si="3"/>
        <v>829.23</v>
      </c>
      <c r="J45" s="8">
        <f t="shared" si="0"/>
        <v>14428.6</v>
      </c>
    </row>
    <row r="46" spans="1:10" ht="15.6" x14ac:dyDescent="0.3">
      <c r="A46" s="6" t="s">
        <v>144</v>
      </c>
      <c r="B46" s="7" t="s">
        <v>120</v>
      </c>
      <c r="C46" s="7" t="s">
        <v>16</v>
      </c>
      <c r="D46" s="6" t="s">
        <v>121</v>
      </c>
      <c r="E46" s="7" t="s">
        <v>48</v>
      </c>
      <c r="F46" s="8">
        <v>17.399999999999999</v>
      </c>
      <c r="G46" s="8">
        <v>102.08</v>
      </c>
      <c r="H46" s="8">
        <v>22.12</v>
      </c>
      <c r="I46" s="8">
        <f t="shared" si="3"/>
        <v>124.66</v>
      </c>
      <c r="J46" s="8">
        <f t="shared" si="0"/>
        <v>2169.08</v>
      </c>
    </row>
    <row r="47" spans="1:10" ht="19.95" customHeight="1" x14ac:dyDescent="0.3">
      <c r="A47" s="2" t="s">
        <v>145</v>
      </c>
      <c r="B47" s="11" t="s">
        <v>146</v>
      </c>
      <c r="C47" s="11"/>
      <c r="D47" s="11"/>
      <c r="E47" s="11"/>
      <c r="F47" s="3">
        <v>1</v>
      </c>
      <c r="G47" s="4">
        <f>ROUND(F48*G48,2)+ROUND(F49*G49,2)+ROUND(F50*G50,2)+ROUND(F51*G51,2)+ROUND(F52*G52,2)+ROUND(F53*G53,2)+ROUND(F54*G54,2)+ROUND(F55*G55,2)+ROUND(F56*G56,2)+ROUND(F57*G57,2)</f>
        <v>127942.57</v>
      </c>
      <c r="H47" s="5"/>
      <c r="I47" s="4">
        <f>ROUND(SUM(J48:J57),2)</f>
        <v>156244.43</v>
      </c>
      <c r="J47" s="4">
        <f t="shared" si="0"/>
        <v>156244.43</v>
      </c>
    </row>
    <row r="48" spans="1:10" ht="23.4" x14ac:dyDescent="0.3">
      <c r="A48" s="6" t="s">
        <v>147</v>
      </c>
      <c r="B48" s="7" t="s">
        <v>148</v>
      </c>
      <c r="C48" s="7" t="s">
        <v>32</v>
      </c>
      <c r="D48" s="6" t="s">
        <v>149</v>
      </c>
      <c r="E48" s="7" t="s">
        <v>44</v>
      </c>
      <c r="F48" s="8">
        <v>325.10000000000002</v>
      </c>
      <c r="G48" s="8">
        <v>205.81</v>
      </c>
      <c r="H48" s="8">
        <v>22.12</v>
      </c>
      <c r="I48" s="8">
        <f t="shared" ref="I48:I57" si="4">ROUND(G48 * ROUND(1 + (H48/100),4),2)</f>
        <v>251.34</v>
      </c>
      <c r="J48" s="8">
        <f t="shared" si="0"/>
        <v>81710.63</v>
      </c>
    </row>
    <row r="49" spans="1:10" ht="15.6" x14ac:dyDescent="0.3">
      <c r="A49" s="6" t="s">
        <v>150</v>
      </c>
      <c r="B49" s="7" t="s">
        <v>151</v>
      </c>
      <c r="C49" s="7" t="s">
        <v>32</v>
      </c>
      <c r="D49" s="6" t="s">
        <v>152</v>
      </c>
      <c r="E49" s="7" t="s">
        <v>91</v>
      </c>
      <c r="F49" s="8">
        <v>18.7</v>
      </c>
      <c r="G49" s="8">
        <v>12.74</v>
      </c>
      <c r="H49" s="8">
        <v>22.12</v>
      </c>
      <c r="I49" s="8">
        <f t="shared" si="4"/>
        <v>15.56</v>
      </c>
      <c r="J49" s="8">
        <f t="shared" si="0"/>
        <v>290.97000000000003</v>
      </c>
    </row>
    <row r="50" spans="1:10" ht="15.6" x14ac:dyDescent="0.3">
      <c r="A50" s="6" t="s">
        <v>153</v>
      </c>
      <c r="B50" s="7" t="s">
        <v>154</v>
      </c>
      <c r="C50" s="7" t="s">
        <v>32</v>
      </c>
      <c r="D50" s="6" t="s">
        <v>155</v>
      </c>
      <c r="E50" s="7" t="s">
        <v>91</v>
      </c>
      <c r="F50" s="8">
        <v>518.70000000000005</v>
      </c>
      <c r="G50" s="8">
        <v>11.79</v>
      </c>
      <c r="H50" s="8">
        <v>22.12</v>
      </c>
      <c r="I50" s="8">
        <f t="shared" si="4"/>
        <v>14.4</v>
      </c>
      <c r="J50" s="8">
        <f t="shared" si="0"/>
        <v>7469.28</v>
      </c>
    </row>
    <row r="51" spans="1:10" ht="15.6" x14ac:dyDescent="0.3">
      <c r="A51" s="6" t="s">
        <v>156</v>
      </c>
      <c r="B51" s="7" t="s">
        <v>130</v>
      </c>
      <c r="C51" s="7" t="s">
        <v>32</v>
      </c>
      <c r="D51" s="6" t="s">
        <v>131</v>
      </c>
      <c r="E51" s="7" t="s">
        <v>91</v>
      </c>
      <c r="F51" s="8">
        <v>668.5</v>
      </c>
      <c r="G51" s="8">
        <v>10.42</v>
      </c>
      <c r="H51" s="8">
        <v>22.12</v>
      </c>
      <c r="I51" s="8">
        <f t="shared" si="4"/>
        <v>12.72</v>
      </c>
      <c r="J51" s="8">
        <f t="shared" si="0"/>
        <v>8503.32</v>
      </c>
    </row>
    <row r="52" spans="1:10" ht="15.6" x14ac:dyDescent="0.3">
      <c r="A52" s="6" t="s">
        <v>157</v>
      </c>
      <c r="B52" s="7" t="s">
        <v>133</v>
      </c>
      <c r="C52" s="7" t="s">
        <v>32</v>
      </c>
      <c r="D52" s="6" t="s">
        <v>134</v>
      </c>
      <c r="E52" s="7" t="s">
        <v>91</v>
      </c>
      <c r="F52" s="8">
        <v>766</v>
      </c>
      <c r="G52" s="8">
        <v>8.69</v>
      </c>
      <c r="H52" s="8">
        <v>22.12</v>
      </c>
      <c r="I52" s="8">
        <f t="shared" si="4"/>
        <v>10.61</v>
      </c>
      <c r="J52" s="8">
        <f t="shared" si="0"/>
        <v>8127.26</v>
      </c>
    </row>
    <row r="53" spans="1:10" ht="15.6" x14ac:dyDescent="0.3">
      <c r="A53" s="6" t="s">
        <v>158</v>
      </c>
      <c r="B53" s="7" t="s">
        <v>136</v>
      </c>
      <c r="C53" s="7" t="s">
        <v>32</v>
      </c>
      <c r="D53" s="6" t="s">
        <v>137</v>
      </c>
      <c r="E53" s="7" t="s">
        <v>91</v>
      </c>
      <c r="F53" s="8">
        <v>501.2</v>
      </c>
      <c r="G53" s="8">
        <v>8.35</v>
      </c>
      <c r="H53" s="8">
        <v>22.12</v>
      </c>
      <c r="I53" s="8">
        <f t="shared" si="4"/>
        <v>10.199999999999999</v>
      </c>
      <c r="J53" s="8">
        <f t="shared" si="0"/>
        <v>5112.24</v>
      </c>
    </row>
    <row r="54" spans="1:10" ht="15.6" x14ac:dyDescent="0.3">
      <c r="A54" s="6" t="s">
        <v>159</v>
      </c>
      <c r="B54" s="7" t="s">
        <v>160</v>
      </c>
      <c r="C54" s="7" t="s">
        <v>32</v>
      </c>
      <c r="D54" s="6" t="s">
        <v>161</v>
      </c>
      <c r="E54" s="7" t="s">
        <v>91</v>
      </c>
      <c r="F54" s="8">
        <v>93.4</v>
      </c>
      <c r="G54" s="8">
        <v>9.4700000000000006</v>
      </c>
      <c r="H54" s="8">
        <v>22.12</v>
      </c>
      <c r="I54" s="8">
        <f t="shared" si="4"/>
        <v>11.56</v>
      </c>
      <c r="J54" s="8">
        <f t="shared" si="0"/>
        <v>1079.7</v>
      </c>
    </row>
    <row r="55" spans="1:10" ht="15.6" x14ac:dyDescent="0.3">
      <c r="A55" s="6" t="s">
        <v>162</v>
      </c>
      <c r="B55" s="7" t="s">
        <v>139</v>
      </c>
      <c r="C55" s="7" t="s">
        <v>32</v>
      </c>
      <c r="D55" s="6" t="s">
        <v>140</v>
      </c>
      <c r="E55" s="7" t="s">
        <v>91</v>
      </c>
      <c r="F55" s="8">
        <v>519.20000000000005</v>
      </c>
      <c r="G55" s="8">
        <v>13.77</v>
      </c>
      <c r="H55" s="8">
        <v>22.12</v>
      </c>
      <c r="I55" s="8">
        <f t="shared" si="4"/>
        <v>16.82</v>
      </c>
      <c r="J55" s="8">
        <f t="shared" si="0"/>
        <v>8732.94</v>
      </c>
    </row>
    <row r="56" spans="1:10" ht="15.6" x14ac:dyDescent="0.3">
      <c r="A56" s="6" t="s">
        <v>163</v>
      </c>
      <c r="B56" s="7" t="s">
        <v>164</v>
      </c>
      <c r="C56" s="7" t="s">
        <v>16</v>
      </c>
      <c r="D56" s="6" t="s">
        <v>165</v>
      </c>
      <c r="E56" s="7" t="s">
        <v>48</v>
      </c>
      <c r="F56" s="8">
        <v>36.9</v>
      </c>
      <c r="G56" s="8">
        <v>679.46</v>
      </c>
      <c r="H56" s="8">
        <v>22.12</v>
      </c>
      <c r="I56" s="8">
        <f t="shared" si="4"/>
        <v>829.76</v>
      </c>
      <c r="J56" s="8">
        <f t="shared" si="0"/>
        <v>30618.14</v>
      </c>
    </row>
    <row r="57" spans="1:10" ht="15.6" x14ac:dyDescent="0.3">
      <c r="A57" s="6" t="s">
        <v>166</v>
      </c>
      <c r="B57" s="7" t="s">
        <v>120</v>
      </c>
      <c r="C57" s="7" t="s">
        <v>16</v>
      </c>
      <c r="D57" s="6" t="s">
        <v>121</v>
      </c>
      <c r="E57" s="7" t="s">
        <v>48</v>
      </c>
      <c r="F57" s="8">
        <v>36.9</v>
      </c>
      <c r="G57" s="8">
        <v>102.08</v>
      </c>
      <c r="H57" s="8">
        <v>22.12</v>
      </c>
      <c r="I57" s="8">
        <f t="shared" si="4"/>
        <v>124.66</v>
      </c>
      <c r="J57" s="8">
        <f t="shared" si="0"/>
        <v>4599.95</v>
      </c>
    </row>
    <row r="58" spans="1:10" ht="19.95" customHeight="1" x14ac:dyDescent="0.3">
      <c r="A58" s="2" t="s">
        <v>167</v>
      </c>
      <c r="B58" s="11" t="s">
        <v>168</v>
      </c>
      <c r="C58" s="11"/>
      <c r="D58" s="11"/>
      <c r="E58" s="11"/>
      <c r="F58" s="3">
        <v>1</v>
      </c>
      <c r="G58" s="4">
        <f>ROUND(F59*G59,2)+ROUND(F60*G60,2)+ROUND(F61*G61,2)+ROUND(F62*G62,2)+ROUND(F63*G63,2)+ROUND(F64*G64,2)+ROUND(F65*G65,2)+ROUND(F66*G66,2)+ROUND(F67*G67,2)+ROUND(F68*G68,2)+ROUND(F69*G69,2)</f>
        <v>154296.23000000001</v>
      </c>
      <c r="H58" s="5"/>
      <c r="I58" s="4">
        <f>ROUND(SUM(J59:J69),2)</f>
        <v>188423.56</v>
      </c>
      <c r="J58" s="4">
        <f t="shared" si="0"/>
        <v>188423.56</v>
      </c>
    </row>
    <row r="59" spans="1:10" ht="15.6" x14ac:dyDescent="0.3">
      <c r="A59" s="6" t="s">
        <v>169</v>
      </c>
      <c r="B59" s="7" t="s">
        <v>170</v>
      </c>
      <c r="C59" s="7" t="s">
        <v>32</v>
      </c>
      <c r="D59" s="6" t="s">
        <v>171</v>
      </c>
      <c r="E59" s="7" t="s">
        <v>44</v>
      </c>
      <c r="F59" s="8">
        <v>60.6</v>
      </c>
      <c r="G59" s="8">
        <v>88.13</v>
      </c>
      <c r="H59" s="8">
        <v>22.12</v>
      </c>
      <c r="I59" s="8">
        <f t="shared" ref="I59:I69" si="5">ROUND(G59 * ROUND(1 + (H59/100),4),2)</f>
        <v>107.62</v>
      </c>
      <c r="J59" s="8">
        <f t="shared" si="0"/>
        <v>6521.77</v>
      </c>
    </row>
    <row r="60" spans="1:10" ht="15.6" x14ac:dyDescent="0.3">
      <c r="A60" s="6" t="s">
        <v>172</v>
      </c>
      <c r="B60" s="7" t="s">
        <v>173</v>
      </c>
      <c r="C60" s="7" t="s">
        <v>32</v>
      </c>
      <c r="D60" s="6" t="s">
        <v>174</v>
      </c>
      <c r="E60" s="7" t="s">
        <v>91</v>
      </c>
      <c r="F60" s="8">
        <v>352.8</v>
      </c>
      <c r="G60" s="8">
        <v>13.19</v>
      </c>
      <c r="H60" s="8">
        <v>22.12</v>
      </c>
      <c r="I60" s="8">
        <f t="shared" si="5"/>
        <v>16.11</v>
      </c>
      <c r="J60" s="8">
        <f t="shared" si="0"/>
        <v>5683.61</v>
      </c>
    </row>
    <row r="61" spans="1:10" ht="15.6" x14ac:dyDescent="0.3">
      <c r="A61" s="6" t="s">
        <v>175</v>
      </c>
      <c r="B61" s="7" t="s">
        <v>176</v>
      </c>
      <c r="C61" s="7" t="s">
        <v>32</v>
      </c>
      <c r="D61" s="6" t="s">
        <v>177</v>
      </c>
      <c r="E61" s="7" t="s">
        <v>91</v>
      </c>
      <c r="F61" s="8">
        <v>546</v>
      </c>
      <c r="G61" s="8">
        <v>12.16</v>
      </c>
      <c r="H61" s="8">
        <v>22.12</v>
      </c>
      <c r="I61" s="8">
        <f t="shared" si="5"/>
        <v>14.85</v>
      </c>
      <c r="J61" s="8">
        <f t="shared" si="0"/>
        <v>8108.1</v>
      </c>
    </row>
    <row r="62" spans="1:10" ht="15.6" x14ac:dyDescent="0.3">
      <c r="A62" s="6" t="s">
        <v>178</v>
      </c>
      <c r="B62" s="7" t="s">
        <v>179</v>
      </c>
      <c r="C62" s="7" t="s">
        <v>32</v>
      </c>
      <c r="D62" s="6" t="s">
        <v>180</v>
      </c>
      <c r="E62" s="7" t="s">
        <v>91</v>
      </c>
      <c r="F62" s="8">
        <v>167.4</v>
      </c>
      <c r="G62" s="8">
        <v>11.25</v>
      </c>
      <c r="H62" s="8">
        <v>22.12</v>
      </c>
      <c r="I62" s="8">
        <f t="shared" si="5"/>
        <v>13.74</v>
      </c>
      <c r="J62" s="8">
        <f t="shared" si="0"/>
        <v>2300.08</v>
      </c>
    </row>
    <row r="63" spans="1:10" ht="15.6" x14ac:dyDescent="0.3">
      <c r="A63" s="6" t="s">
        <v>181</v>
      </c>
      <c r="B63" s="7" t="s">
        <v>182</v>
      </c>
      <c r="C63" s="7" t="s">
        <v>32</v>
      </c>
      <c r="D63" s="6" t="s">
        <v>183</v>
      </c>
      <c r="E63" s="7" t="s">
        <v>91</v>
      </c>
      <c r="F63" s="8">
        <v>197.5</v>
      </c>
      <c r="G63" s="8">
        <v>9.92</v>
      </c>
      <c r="H63" s="8">
        <v>22.12</v>
      </c>
      <c r="I63" s="8">
        <f t="shared" si="5"/>
        <v>12.11</v>
      </c>
      <c r="J63" s="8">
        <f t="shared" si="0"/>
        <v>2391.73</v>
      </c>
    </row>
    <row r="64" spans="1:10" ht="15.6" x14ac:dyDescent="0.3">
      <c r="A64" s="6" t="s">
        <v>184</v>
      </c>
      <c r="B64" s="7" t="s">
        <v>185</v>
      </c>
      <c r="C64" s="7" t="s">
        <v>32</v>
      </c>
      <c r="D64" s="6" t="s">
        <v>186</v>
      </c>
      <c r="E64" s="7" t="s">
        <v>91</v>
      </c>
      <c r="F64" s="8">
        <v>5.9</v>
      </c>
      <c r="G64" s="8">
        <v>8.25</v>
      </c>
      <c r="H64" s="8">
        <v>22.12</v>
      </c>
      <c r="I64" s="8">
        <f t="shared" si="5"/>
        <v>10.07</v>
      </c>
      <c r="J64" s="8">
        <f t="shared" si="0"/>
        <v>59.41</v>
      </c>
    </row>
    <row r="65" spans="1:10" ht="15.6" x14ac:dyDescent="0.3">
      <c r="A65" s="6" t="s">
        <v>187</v>
      </c>
      <c r="B65" s="7" t="s">
        <v>164</v>
      </c>
      <c r="C65" s="7" t="s">
        <v>16</v>
      </c>
      <c r="D65" s="6" t="s">
        <v>165</v>
      </c>
      <c r="E65" s="7" t="s">
        <v>48</v>
      </c>
      <c r="F65" s="8">
        <v>42.8</v>
      </c>
      <c r="G65" s="8">
        <v>679.46</v>
      </c>
      <c r="H65" s="8">
        <v>22.12</v>
      </c>
      <c r="I65" s="8">
        <f t="shared" si="5"/>
        <v>829.76</v>
      </c>
      <c r="J65" s="8">
        <f t="shared" si="0"/>
        <v>35513.730000000003</v>
      </c>
    </row>
    <row r="66" spans="1:10" ht="15.6" x14ac:dyDescent="0.3">
      <c r="A66" s="6" t="s">
        <v>188</v>
      </c>
      <c r="B66" s="7" t="s">
        <v>120</v>
      </c>
      <c r="C66" s="7" t="s">
        <v>16</v>
      </c>
      <c r="D66" s="6" t="s">
        <v>121</v>
      </c>
      <c r="E66" s="7" t="s">
        <v>48</v>
      </c>
      <c r="F66" s="8">
        <v>42.8</v>
      </c>
      <c r="G66" s="8">
        <v>102.08</v>
      </c>
      <c r="H66" s="8">
        <v>22.12</v>
      </c>
      <c r="I66" s="8">
        <f t="shared" si="5"/>
        <v>124.66</v>
      </c>
      <c r="J66" s="8">
        <f t="shared" si="0"/>
        <v>5335.45</v>
      </c>
    </row>
    <row r="67" spans="1:10" ht="15.6" x14ac:dyDescent="0.3">
      <c r="A67" s="6" t="s">
        <v>189</v>
      </c>
      <c r="B67" s="7" t="s">
        <v>190</v>
      </c>
      <c r="C67" s="7" t="s">
        <v>16</v>
      </c>
      <c r="D67" s="6" t="s">
        <v>191</v>
      </c>
      <c r="E67" s="7" t="s">
        <v>22</v>
      </c>
      <c r="F67" s="8">
        <v>415.88</v>
      </c>
      <c r="G67" s="8">
        <v>119.28</v>
      </c>
      <c r="H67" s="8">
        <v>22.12</v>
      </c>
      <c r="I67" s="8">
        <f t="shared" si="5"/>
        <v>145.66</v>
      </c>
      <c r="J67" s="8">
        <f t="shared" ref="J67:J130" si="6">ROUND(ROUND(F67,2)*ROUND(I67,2),2)</f>
        <v>60577.08</v>
      </c>
    </row>
    <row r="68" spans="1:10" ht="23.4" x14ac:dyDescent="0.3">
      <c r="A68" s="6" t="s">
        <v>192</v>
      </c>
      <c r="B68" s="7" t="s">
        <v>193</v>
      </c>
      <c r="C68" s="7" t="s">
        <v>16</v>
      </c>
      <c r="D68" s="6" t="s">
        <v>194</v>
      </c>
      <c r="E68" s="7" t="s">
        <v>22</v>
      </c>
      <c r="F68" s="8">
        <v>486.58</v>
      </c>
      <c r="G68" s="8">
        <v>16.47</v>
      </c>
      <c r="H68" s="8">
        <v>22.12</v>
      </c>
      <c r="I68" s="8">
        <f t="shared" si="5"/>
        <v>20.11</v>
      </c>
      <c r="J68" s="8">
        <f t="shared" si="6"/>
        <v>9785.1200000000008</v>
      </c>
    </row>
    <row r="69" spans="1:10" ht="15.6" x14ac:dyDescent="0.3">
      <c r="A69" s="6" t="s">
        <v>195</v>
      </c>
      <c r="B69" s="7" t="s">
        <v>196</v>
      </c>
      <c r="C69" s="7" t="s">
        <v>32</v>
      </c>
      <c r="D69" s="6" t="s">
        <v>197</v>
      </c>
      <c r="E69" s="7" t="s">
        <v>78</v>
      </c>
      <c r="F69" s="8">
        <v>1393.2</v>
      </c>
      <c r="G69" s="8">
        <v>30.65</v>
      </c>
      <c r="H69" s="8">
        <v>22.12</v>
      </c>
      <c r="I69" s="8">
        <f t="shared" si="5"/>
        <v>37.43</v>
      </c>
      <c r="J69" s="8">
        <f t="shared" si="6"/>
        <v>52147.48</v>
      </c>
    </row>
    <row r="70" spans="1:10" ht="19.95" customHeight="1" x14ac:dyDescent="0.3">
      <c r="A70" s="2" t="s">
        <v>198</v>
      </c>
      <c r="B70" s="11" t="s">
        <v>199</v>
      </c>
      <c r="C70" s="11"/>
      <c r="D70" s="11"/>
      <c r="E70" s="11"/>
      <c r="F70" s="3">
        <v>1</v>
      </c>
      <c r="G70" s="4">
        <f>ROUND(F71*G71,2)+ROUND(F78*G78,2)+ROUND(F83*G83,2)</f>
        <v>188702.89</v>
      </c>
      <c r="H70" s="5"/>
      <c r="I70" s="4">
        <f>ROUND(J71+J78+J83,2)</f>
        <v>230450.07</v>
      </c>
      <c r="J70" s="4">
        <f t="shared" si="6"/>
        <v>230450.07</v>
      </c>
    </row>
    <row r="71" spans="1:10" ht="19.95" customHeight="1" x14ac:dyDescent="0.3">
      <c r="A71" s="2" t="s">
        <v>200</v>
      </c>
      <c r="B71" s="11" t="s">
        <v>201</v>
      </c>
      <c r="C71" s="11"/>
      <c r="D71" s="11"/>
      <c r="E71" s="11"/>
      <c r="F71" s="3">
        <v>1</v>
      </c>
      <c r="G71" s="4">
        <f>ROUND(F72*G72,2)+ROUND(F73*G73,2)+ROUND(F74*G74,2)+ROUND(F75*G75,2)+ROUND(F76*G76,2)+ROUND(F77*G77,2)</f>
        <v>127938.99</v>
      </c>
      <c r="H71" s="5"/>
      <c r="I71" s="4">
        <f>ROUND(SUM(J72:J77),2)</f>
        <v>156245.64000000001</v>
      </c>
      <c r="J71" s="4">
        <f t="shared" si="6"/>
        <v>156245.64000000001</v>
      </c>
    </row>
    <row r="72" spans="1:10" ht="23.4" x14ac:dyDescent="0.3">
      <c r="A72" s="6" t="s">
        <v>202</v>
      </c>
      <c r="B72" s="7" t="s">
        <v>203</v>
      </c>
      <c r="C72" s="7" t="s">
        <v>32</v>
      </c>
      <c r="D72" s="6" t="s">
        <v>204</v>
      </c>
      <c r="E72" s="7" t="s">
        <v>44</v>
      </c>
      <c r="F72" s="8">
        <v>11.17</v>
      </c>
      <c r="G72" s="8">
        <v>55.22</v>
      </c>
      <c r="H72" s="8">
        <v>22.12</v>
      </c>
      <c r="I72" s="8">
        <f t="shared" ref="I72:I77" si="7">ROUND(G72 * ROUND(1 + (H72/100),4),2)</f>
        <v>67.430000000000007</v>
      </c>
      <c r="J72" s="8">
        <f t="shared" si="6"/>
        <v>753.19</v>
      </c>
    </row>
    <row r="73" spans="1:10" ht="23.4" x14ac:dyDescent="0.3">
      <c r="A73" s="6" t="s">
        <v>205</v>
      </c>
      <c r="B73" s="7" t="s">
        <v>206</v>
      </c>
      <c r="C73" s="7" t="s">
        <v>32</v>
      </c>
      <c r="D73" s="6" t="s">
        <v>207</v>
      </c>
      <c r="E73" s="7" t="s">
        <v>44</v>
      </c>
      <c r="F73" s="8">
        <v>1009.97</v>
      </c>
      <c r="G73" s="8">
        <v>74.12</v>
      </c>
      <c r="H73" s="8">
        <v>22.12</v>
      </c>
      <c r="I73" s="8">
        <f t="shared" si="7"/>
        <v>90.52</v>
      </c>
      <c r="J73" s="8">
        <f t="shared" si="6"/>
        <v>91422.48</v>
      </c>
    </row>
    <row r="74" spans="1:10" ht="15.6" x14ac:dyDescent="0.3">
      <c r="A74" s="6" t="s">
        <v>208</v>
      </c>
      <c r="B74" s="7" t="s">
        <v>209</v>
      </c>
      <c r="C74" s="7" t="s">
        <v>16</v>
      </c>
      <c r="D74" s="6" t="s">
        <v>210</v>
      </c>
      <c r="E74" s="7" t="s">
        <v>22</v>
      </c>
      <c r="F74" s="8">
        <v>137.80000000000001</v>
      </c>
      <c r="G74" s="8">
        <v>233.51</v>
      </c>
      <c r="H74" s="8">
        <v>22.12</v>
      </c>
      <c r="I74" s="8">
        <f t="shared" si="7"/>
        <v>285.16000000000003</v>
      </c>
      <c r="J74" s="8">
        <f t="shared" si="6"/>
        <v>39295.050000000003</v>
      </c>
    </row>
    <row r="75" spans="1:10" ht="15.6" x14ac:dyDescent="0.3">
      <c r="A75" s="6" t="s">
        <v>211</v>
      </c>
      <c r="B75" s="7" t="s">
        <v>212</v>
      </c>
      <c r="C75" s="7" t="s">
        <v>32</v>
      </c>
      <c r="D75" s="6" t="s">
        <v>213</v>
      </c>
      <c r="E75" s="7" t="s">
        <v>74</v>
      </c>
      <c r="F75" s="8">
        <v>134.25</v>
      </c>
      <c r="G75" s="8">
        <v>74.17</v>
      </c>
      <c r="H75" s="8">
        <v>22.12</v>
      </c>
      <c r="I75" s="8">
        <f t="shared" si="7"/>
        <v>90.58</v>
      </c>
      <c r="J75" s="8">
        <f t="shared" si="6"/>
        <v>12160.37</v>
      </c>
    </row>
    <row r="76" spans="1:10" ht="15.6" x14ac:dyDescent="0.3">
      <c r="A76" s="6" t="s">
        <v>214</v>
      </c>
      <c r="B76" s="7" t="s">
        <v>215</v>
      </c>
      <c r="C76" s="7" t="s">
        <v>32</v>
      </c>
      <c r="D76" s="6" t="s">
        <v>216</v>
      </c>
      <c r="E76" s="7" t="s">
        <v>74</v>
      </c>
      <c r="F76" s="8">
        <v>86.3</v>
      </c>
      <c r="G76" s="8">
        <v>52.54</v>
      </c>
      <c r="H76" s="8">
        <v>22.12</v>
      </c>
      <c r="I76" s="8">
        <f t="shared" si="7"/>
        <v>64.16</v>
      </c>
      <c r="J76" s="8">
        <f t="shared" si="6"/>
        <v>5537.01</v>
      </c>
    </row>
    <row r="77" spans="1:10" ht="15.6" x14ac:dyDescent="0.3">
      <c r="A77" s="6" t="s">
        <v>217</v>
      </c>
      <c r="B77" s="7" t="s">
        <v>218</v>
      </c>
      <c r="C77" s="7" t="s">
        <v>32</v>
      </c>
      <c r="D77" s="6" t="s">
        <v>219</v>
      </c>
      <c r="E77" s="7" t="s">
        <v>74</v>
      </c>
      <c r="F77" s="8">
        <v>451.95</v>
      </c>
      <c r="G77" s="8">
        <v>12.82</v>
      </c>
      <c r="H77" s="8">
        <v>22.12</v>
      </c>
      <c r="I77" s="8">
        <f t="shared" si="7"/>
        <v>15.66</v>
      </c>
      <c r="J77" s="8">
        <f t="shared" si="6"/>
        <v>7077.54</v>
      </c>
    </row>
    <row r="78" spans="1:10" ht="19.95" customHeight="1" x14ac:dyDescent="0.3">
      <c r="A78" s="2" t="s">
        <v>220</v>
      </c>
      <c r="B78" s="11" t="s">
        <v>221</v>
      </c>
      <c r="C78" s="11"/>
      <c r="D78" s="11"/>
      <c r="E78" s="11"/>
      <c r="F78" s="3">
        <v>1</v>
      </c>
      <c r="G78" s="4">
        <f>ROUND(F79*G79,2)+ROUND(F80*G80,2)+ROUND(F81*G81,2)+ROUND(F82*G82,2)</f>
        <v>58589.66</v>
      </c>
      <c r="H78" s="5"/>
      <c r="I78" s="4">
        <f>ROUND(SUM(J79:J82),2)</f>
        <v>71549.19</v>
      </c>
      <c r="J78" s="4">
        <f t="shared" si="6"/>
        <v>71549.19</v>
      </c>
    </row>
    <row r="79" spans="1:10" ht="23.4" x14ac:dyDescent="0.3">
      <c r="A79" s="6" t="s">
        <v>222</v>
      </c>
      <c r="B79" s="7" t="s">
        <v>223</v>
      </c>
      <c r="C79" s="7" t="s">
        <v>32</v>
      </c>
      <c r="D79" s="6" t="s">
        <v>224</v>
      </c>
      <c r="E79" s="7" t="s">
        <v>44</v>
      </c>
      <c r="F79" s="8">
        <v>50.01</v>
      </c>
      <c r="G79" s="8">
        <v>98.75</v>
      </c>
      <c r="H79" s="8">
        <v>22.12</v>
      </c>
      <c r="I79" s="8">
        <f>ROUND(G79 * ROUND(1 + (H79/100),4),2)</f>
        <v>120.59</v>
      </c>
      <c r="J79" s="8">
        <f t="shared" si="6"/>
        <v>6030.71</v>
      </c>
    </row>
    <row r="80" spans="1:10" ht="23.4" x14ac:dyDescent="0.3">
      <c r="A80" s="6" t="s">
        <v>225</v>
      </c>
      <c r="B80" s="7" t="s">
        <v>226</v>
      </c>
      <c r="C80" s="7" t="s">
        <v>16</v>
      </c>
      <c r="D80" s="6" t="s">
        <v>227</v>
      </c>
      <c r="E80" s="7" t="s">
        <v>22</v>
      </c>
      <c r="F80" s="8">
        <v>180.11</v>
      </c>
      <c r="G80" s="8">
        <v>111.45</v>
      </c>
      <c r="H80" s="8">
        <v>22.12</v>
      </c>
      <c r="I80" s="8">
        <f>ROUND(G80 * ROUND(1 + (H80/100),4),2)</f>
        <v>136.1</v>
      </c>
      <c r="J80" s="8">
        <f t="shared" si="6"/>
        <v>24512.97</v>
      </c>
    </row>
    <row r="81" spans="1:10" ht="31.2" x14ac:dyDescent="0.3">
      <c r="A81" s="6" t="s">
        <v>228</v>
      </c>
      <c r="B81" s="7" t="s">
        <v>229</v>
      </c>
      <c r="C81" s="7" t="s">
        <v>16</v>
      </c>
      <c r="D81" s="6" t="s">
        <v>230</v>
      </c>
      <c r="E81" s="7" t="s">
        <v>22</v>
      </c>
      <c r="F81" s="8">
        <v>114.28</v>
      </c>
      <c r="G81" s="8">
        <v>168.94</v>
      </c>
      <c r="H81" s="8">
        <v>22.12</v>
      </c>
      <c r="I81" s="8">
        <f>ROUND(G81 * ROUND(1 + (H81/100),4),2)</f>
        <v>206.31</v>
      </c>
      <c r="J81" s="8">
        <f t="shared" si="6"/>
        <v>23577.11</v>
      </c>
    </row>
    <row r="82" spans="1:10" ht="31.2" x14ac:dyDescent="0.3">
      <c r="A82" s="6" t="s">
        <v>231</v>
      </c>
      <c r="B82" s="7" t="s">
        <v>232</v>
      </c>
      <c r="C82" s="7" t="s">
        <v>16</v>
      </c>
      <c r="D82" s="6" t="s">
        <v>233</v>
      </c>
      <c r="E82" s="7" t="s">
        <v>22</v>
      </c>
      <c r="F82" s="8">
        <v>78.569999999999993</v>
      </c>
      <c r="G82" s="8">
        <v>181.64</v>
      </c>
      <c r="H82" s="8">
        <v>22.12</v>
      </c>
      <c r="I82" s="8">
        <f>ROUND(G82 * ROUND(1 + (H82/100),4),2)</f>
        <v>221.82</v>
      </c>
      <c r="J82" s="8">
        <f t="shared" si="6"/>
        <v>17428.400000000001</v>
      </c>
    </row>
    <row r="83" spans="1:10" ht="19.95" customHeight="1" x14ac:dyDescent="0.3">
      <c r="A83" s="2" t="s">
        <v>234</v>
      </c>
      <c r="B83" s="11" t="s">
        <v>235</v>
      </c>
      <c r="C83" s="11"/>
      <c r="D83" s="11"/>
      <c r="E83" s="11"/>
      <c r="F83" s="3">
        <v>1</v>
      </c>
      <c r="G83" s="4">
        <f>ROUND(F84*G84,2)+ROUND(F85*G85,2)+ROUND(F86*G86,2)</f>
        <v>2174.2399999999998</v>
      </c>
      <c r="H83" s="5"/>
      <c r="I83" s="4">
        <f>ROUND(SUM(J84:J86),2)</f>
        <v>2655.24</v>
      </c>
      <c r="J83" s="4">
        <f t="shared" si="6"/>
        <v>2655.24</v>
      </c>
    </row>
    <row r="84" spans="1:10" ht="15.6" x14ac:dyDescent="0.3">
      <c r="A84" s="6" t="s">
        <v>236</v>
      </c>
      <c r="B84" s="7" t="s">
        <v>237</v>
      </c>
      <c r="C84" s="7" t="s">
        <v>32</v>
      </c>
      <c r="D84" s="6" t="s">
        <v>238</v>
      </c>
      <c r="E84" s="7" t="s">
        <v>44</v>
      </c>
      <c r="F84" s="8">
        <v>0.4</v>
      </c>
      <c r="G84" s="8">
        <v>390.27</v>
      </c>
      <c r="H84" s="8">
        <v>22.12</v>
      </c>
      <c r="I84" s="8">
        <f>ROUND(G84 * ROUND(1 + (H84/100),4),2)</f>
        <v>476.6</v>
      </c>
      <c r="J84" s="8">
        <f t="shared" si="6"/>
        <v>190.64</v>
      </c>
    </row>
    <row r="85" spans="1:10" ht="15.6" x14ac:dyDescent="0.3">
      <c r="A85" s="6" t="s">
        <v>239</v>
      </c>
      <c r="B85" s="7" t="s">
        <v>240</v>
      </c>
      <c r="C85" s="7" t="s">
        <v>16</v>
      </c>
      <c r="D85" s="6" t="s">
        <v>241</v>
      </c>
      <c r="E85" s="7" t="s">
        <v>44</v>
      </c>
      <c r="F85" s="8">
        <v>13.96</v>
      </c>
      <c r="G85" s="8">
        <v>130</v>
      </c>
      <c r="H85" s="8">
        <v>22.12</v>
      </c>
      <c r="I85" s="8">
        <f>ROUND(G85 * ROUND(1 + (H85/100),4),2)</f>
        <v>158.76</v>
      </c>
      <c r="J85" s="8">
        <f t="shared" si="6"/>
        <v>2216.29</v>
      </c>
    </row>
    <row r="86" spans="1:10" ht="15.6" x14ac:dyDescent="0.3">
      <c r="A86" s="6" t="s">
        <v>242</v>
      </c>
      <c r="B86" s="7" t="s">
        <v>243</v>
      </c>
      <c r="C86" s="7" t="s">
        <v>16</v>
      </c>
      <c r="D86" s="6" t="s">
        <v>244</v>
      </c>
      <c r="E86" s="7" t="s">
        <v>44</v>
      </c>
      <c r="F86" s="8">
        <v>1.58</v>
      </c>
      <c r="G86" s="8">
        <v>128.69</v>
      </c>
      <c r="H86" s="8">
        <v>22.12</v>
      </c>
      <c r="I86" s="8">
        <f>ROUND(G86 * ROUND(1 + (H86/100),4),2)</f>
        <v>157.16</v>
      </c>
      <c r="J86" s="8">
        <f t="shared" si="6"/>
        <v>248.31</v>
      </c>
    </row>
    <row r="87" spans="1:10" ht="19.95" customHeight="1" x14ac:dyDescent="0.3">
      <c r="A87" s="2" t="s">
        <v>245</v>
      </c>
      <c r="B87" s="11" t="s">
        <v>246</v>
      </c>
      <c r="C87" s="11"/>
      <c r="D87" s="11"/>
      <c r="E87" s="11"/>
      <c r="F87" s="3">
        <v>1</v>
      </c>
      <c r="G87" s="4">
        <f>ROUND(F88*G88,2)+ROUND(F92*G92,2)+ROUND(F95*G95,2)</f>
        <v>101423.31</v>
      </c>
      <c r="H87" s="5"/>
      <c r="I87" s="4">
        <f>ROUND(J88+J92+J95,2)</f>
        <v>123864.02</v>
      </c>
      <c r="J87" s="4">
        <f t="shared" si="6"/>
        <v>123864.02</v>
      </c>
    </row>
    <row r="88" spans="1:10" ht="19.95" customHeight="1" x14ac:dyDescent="0.3">
      <c r="A88" s="2" t="s">
        <v>247</v>
      </c>
      <c r="B88" s="11" t="s">
        <v>123</v>
      </c>
      <c r="C88" s="11"/>
      <c r="D88" s="11"/>
      <c r="E88" s="11"/>
      <c r="F88" s="3">
        <v>1</v>
      </c>
      <c r="G88" s="4">
        <f>ROUND(F89*G89,2)+ROUND(F90*G90,2)+ROUND(F91*G91,2)</f>
        <v>52239.22</v>
      </c>
      <c r="H88" s="5"/>
      <c r="I88" s="4">
        <f>ROUND(SUM(J89:J91),2)</f>
        <v>63798.98</v>
      </c>
      <c r="J88" s="4">
        <f t="shared" si="6"/>
        <v>63798.98</v>
      </c>
    </row>
    <row r="89" spans="1:10" ht="23.4" x14ac:dyDescent="0.3">
      <c r="A89" s="6" t="s">
        <v>248</v>
      </c>
      <c r="B89" s="7" t="s">
        <v>249</v>
      </c>
      <c r="C89" s="7" t="s">
        <v>16</v>
      </c>
      <c r="D89" s="6" t="s">
        <v>250</v>
      </c>
      <c r="E89" s="7" t="s">
        <v>91</v>
      </c>
      <c r="F89" s="8">
        <v>1345</v>
      </c>
      <c r="G89" s="8">
        <v>19.38</v>
      </c>
      <c r="H89" s="8">
        <v>22.12</v>
      </c>
      <c r="I89" s="8">
        <f>ROUND(G89 * ROUND(1 + (H89/100),4),2)</f>
        <v>23.67</v>
      </c>
      <c r="J89" s="8">
        <f t="shared" si="6"/>
        <v>31836.15</v>
      </c>
    </row>
    <row r="90" spans="1:10" ht="31.2" x14ac:dyDescent="0.3">
      <c r="A90" s="6" t="s">
        <v>251</v>
      </c>
      <c r="B90" s="7" t="s">
        <v>252</v>
      </c>
      <c r="C90" s="7" t="s">
        <v>32</v>
      </c>
      <c r="D90" s="6" t="s">
        <v>253</v>
      </c>
      <c r="E90" s="7" t="s">
        <v>44</v>
      </c>
      <c r="F90" s="8">
        <v>459.5</v>
      </c>
      <c r="G90" s="8">
        <v>28.44</v>
      </c>
      <c r="H90" s="8">
        <v>22.12</v>
      </c>
      <c r="I90" s="8">
        <f>ROUND(G90 * ROUND(1 + (H90/100),4),2)</f>
        <v>34.729999999999997</v>
      </c>
      <c r="J90" s="8">
        <f t="shared" si="6"/>
        <v>15958.44</v>
      </c>
    </row>
    <row r="91" spans="1:10" ht="23.4" x14ac:dyDescent="0.3">
      <c r="A91" s="6" t="s">
        <v>254</v>
      </c>
      <c r="B91" s="7" t="s">
        <v>255</v>
      </c>
      <c r="C91" s="7" t="s">
        <v>32</v>
      </c>
      <c r="D91" s="6" t="s">
        <v>256</v>
      </c>
      <c r="E91" s="7" t="s">
        <v>44</v>
      </c>
      <c r="F91" s="8">
        <v>459.5</v>
      </c>
      <c r="G91" s="8">
        <v>28.52</v>
      </c>
      <c r="H91" s="8">
        <v>22.12</v>
      </c>
      <c r="I91" s="8">
        <f>ROUND(G91 * ROUND(1 + (H91/100),4),2)</f>
        <v>34.83</v>
      </c>
      <c r="J91" s="8">
        <f t="shared" si="6"/>
        <v>16004.39</v>
      </c>
    </row>
    <row r="92" spans="1:10" ht="19.95" customHeight="1" x14ac:dyDescent="0.3">
      <c r="A92" s="2" t="s">
        <v>257</v>
      </c>
      <c r="B92" s="11" t="s">
        <v>258</v>
      </c>
      <c r="C92" s="11"/>
      <c r="D92" s="11"/>
      <c r="E92" s="11"/>
      <c r="F92" s="3">
        <v>1</v>
      </c>
      <c r="G92" s="4">
        <f>ROUND(F93*G93,2)+ROUND(F94*G94,2)</f>
        <v>28954.260000000002</v>
      </c>
      <c r="H92" s="5"/>
      <c r="I92" s="4">
        <f>ROUND(SUM(J93:J94),2)</f>
        <v>35360.480000000003</v>
      </c>
      <c r="J92" s="4">
        <f t="shared" si="6"/>
        <v>35360.480000000003</v>
      </c>
    </row>
    <row r="93" spans="1:10" ht="23.4" x14ac:dyDescent="0.3">
      <c r="A93" s="6" t="s">
        <v>259</v>
      </c>
      <c r="B93" s="7" t="s">
        <v>260</v>
      </c>
      <c r="C93" s="7" t="s">
        <v>32</v>
      </c>
      <c r="D93" s="6" t="s">
        <v>261</v>
      </c>
      <c r="E93" s="7" t="s">
        <v>44</v>
      </c>
      <c r="F93" s="8">
        <v>459.5</v>
      </c>
      <c r="G93" s="8">
        <v>55.5</v>
      </c>
      <c r="H93" s="8">
        <v>22.12</v>
      </c>
      <c r="I93" s="8">
        <f>ROUND(G93 * ROUND(1 + (H93/100),4),2)</f>
        <v>67.78</v>
      </c>
      <c r="J93" s="8">
        <f t="shared" si="6"/>
        <v>31144.91</v>
      </c>
    </row>
    <row r="94" spans="1:10" ht="15.6" x14ac:dyDescent="0.3">
      <c r="A94" s="6" t="s">
        <v>262</v>
      </c>
      <c r="B94" s="7" t="s">
        <v>263</v>
      </c>
      <c r="C94" s="7" t="s">
        <v>16</v>
      </c>
      <c r="D94" s="6" t="s">
        <v>264</v>
      </c>
      <c r="E94" s="7" t="s">
        <v>22</v>
      </c>
      <c r="F94" s="8">
        <v>34.409999999999997</v>
      </c>
      <c r="G94" s="8">
        <v>100.32</v>
      </c>
      <c r="H94" s="8">
        <v>22.12</v>
      </c>
      <c r="I94" s="8">
        <f>ROUND(G94 * ROUND(1 + (H94/100),4),2)</f>
        <v>122.51</v>
      </c>
      <c r="J94" s="8">
        <f t="shared" si="6"/>
        <v>4215.57</v>
      </c>
    </row>
    <row r="95" spans="1:10" ht="19.95" customHeight="1" x14ac:dyDescent="0.3">
      <c r="A95" s="2" t="s">
        <v>265</v>
      </c>
      <c r="B95" s="11" t="s">
        <v>266</v>
      </c>
      <c r="C95" s="11"/>
      <c r="D95" s="11"/>
      <c r="E95" s="11"/>
      <c r="F95" s="3">
        <v>1</v>
      </c>
      <c r="G95" s="4">
        <f>ROUND(F96*G96,2)+ROUND(F97*G97,2)+ROUND(F98*G98,2)</f>
        <v>20229.830000000002</v>
      </c>
      <c r="H95" s="5"/>
      <c r="I95" s="4">
        <f>ROUND(SUM(J96:J98),2)</f>
        <v>24704.560000000001</v>
      </c>
      <c r="J95" s="4">
        <f t="shared" si="6"/>
        <v>24704.560000000001</v>
      </c>
    </row>
    <row r="96" spans="1:10" ht="15.6" x14ac:dyDescent="0.3">
      <c r="A96" s="6" t="s">
        <v>267</v>
      </c>
      <c r="B96" s="7" t="s">
        <v>268</v>
      </c>
      <c r="C96" s="7" t="s">
        <v>32</v>
      </c>
      <c r="D96" s="6" t="s">
        <v>269</v>
      </c>
      <c r="E96" s="7" t="s">
        <v>74</v>
      </c>
      <c r="F96" s="8">
        <v>90.1</v>
      </c>
      <c r="G96" s="8">
        <v>146.58000000000001</v>
      </c>
      <c r="H96" s="8">
        <v>22.12</v>
      </c>
      <c r="I96" s="8">
        <f>ROUND(G96 * ROUND(1 + (H96/100),4),2)</f>
        <v>179</v>
      </c>
      <c r="J96" s="8">
        <f t="shared" si="6"/>
        <v>16127.9</v>
      </c>
    </row>
    <row r="97" spans="1:10" ht="15.6" x14ac:dyDescent="0.3">
      <c r="A97" s="6" t="s">
        <v>270</v>
      </c>
      <c r="B97" s="7" t="s">
        <v>271</v>
      </c>
      <c r="C97" s="7" t="s">
        <v>32</v>
      </c>
      <c r="D97" s="6" t="s">
        <v>272</v>
      </c>
      <c r="E97" s="7" t="s">
        <v>74</v>
      </c>
      <c r="F97" s="8">
        <v>76.680000000000007</v>
      </c>
      <c r="G97" s="8">
        <v>46.41</v>
      </c>
      <c r="H97" s="8">
        <v>22.12</v>
      </c>
      <c r="I97" s="8">
        <f>ROUND(G97 * ROUND(1 + (H97/100),4),2)</f>
        <v>56.68</v>
      </c>
      <c r="J97" s="8">
        <f t="shared" si="6"/>
        <v>4346.22</v>
      </c>
    </row>
    <row r="98" spans="1:10" ht="15.6" x14ac:dyDescent="0.3">
      <c r="A98" s="6" t="s">
        <v>273</v>
      </c>
      <c r="B98" s="7" t="s">
        <v>274</v>
      </c>
      <c r="C98" s="7" t="s">
        <v>32</v>
      </c>
      <c r="D98" s="6" t="s">
        <v>275</v>
      </c>
      <c r="E98" s="7" t="s">
        <v>74</v>
      </c>
      <c r="F98" s="8">
        <v>33.4</v>
      </c>
      <c r="G98" s="8">
        <v>103.72</v>
      </c>
      <c r="H98" s="8">
        <v>22.12</v>
      </c>
      <c r="I98" s="8">
        <f>ROUND(G98 * ROUND(1 + (H98/100),4),2)</f>
        <v>126.66</v>
      </c>
      <c r="J98" s="8">
        <f t="shared" si="6"/>
        <v>4230.4399999999996</v>
      </c>
    </row>
    <row r="99" spans="1:10" ht="19.95" customHeight="1" x14ac:dyDescent="0.3">
      <c r="A99" s="2" t="s">
        <v>276</v>
      </c>
      <c r="B99" s="11" t="s">
        <v>277</v>
      </c>
      <c r="C99" s="11"/>
      <c r="D99" s="11"/>
      <c r="E99" s="11"/>
      <c r="F99" s="3">
        <v>1</v>
      </c>
      <c r="G99" s="4">
        <f>ROUND(F100*G100,2)+ROUND(F101*G101,2)</f>
        <v>14387.68</v>
      </c>
      <c r="H99" s="5"/>
      <c r="I99" s="4">
        <f>ROUND(SUM(J100:J101),2)</f>
        <v>17570.09</v>
      </c>
      <c r="J99" s="4">
        <f t="shared" si="6"/>
        <v>17570.09</v>
      </c>
    </row>
    <row r="100" spans="1:10" ht="15.6" x14ac:dyDescent="0.3">
      <c r="A100" s="6" t="s">
        <v>278</v>
      </c>
      <c r="B100" s="7" t="s">
        <v>279</v>
      </c>
      <c r="C100" s="7" t="s">
        <v>32</v>
      </c>
      <c r="D100" s="6" t="s">
        <v>280</v>
      </c>
      <c r="E100" s="7" t="s">
        <v>44</v>
      </c>
      <c r="F100" s="8">
        <v>158.86000000000001</v>
      </c>
      <c r="G100" s="8">
        <v>61.57</v>
      </c>
      <c r="H100" s="8">
        <v>22.12</v>
      </c>
      <c r="I100" s="8">
        <f>ROUND(G100 * ROUND(1 + (H100/100),4),2)</f>
        <v>75.19</v>
      </c>
      <c r="J100" s="8">
        <f t="shared" si="6"/>
        <v>11944.68</v>
      </c>
    </row>
    <row r="101" spans="1:10" ht="15.6" x14ac:dyDescent="0.3">
      <c r="A101" s="6" t="s">
        <v>281</v>
      </c>
      <c r="B101" s="7" t="s">
        <v>282</v>
      </c>
      <c r="C101" s="7" t="s">
        <v>32</v>
      </c>
      <c r="D101" s="6" t="s">
        <v>283</v>
      </c>
      <c r="E101" s="7" t="s">
        <v>44</v>
      </c>
      <c r="F101" s="8">
        <v>135.65</v>
      </c>
      <c r="G101" s="8">
        <v>33.96</v>
      </c>
      <c r="H101" s="8">
        <v>22.12</v>
      </c>
      <c r="I101" s="8">
        <f>ROUND(G101 * ROUND(1 + (H101/100),4),2)</f>
        <v>41.47</v>
      </c>
      <c r="J101" s="8">
        <f t="shared" si="6"/>
        <v>5625.41</v>
      </c>
    </row>
    <row r="102" spans="1:10" ht="19.95" customHeight="1" x14ac:dyDescent="0.3">
      <c r="A102" s="2" t="s">
        <v>284</v>
      </c>
      <c r="B102" s="11" t="s">
        <v>285</v>
      </c>
      <c r="C102" s="11"/>
      <c r="D102" s="11"/>
      <c r="E102" s="11"/>
      <c r="F102" s="3">
        <v>1</v>
      </c>
      <c r="G102" s="4">
        <f>ROUND(F103*G103,2)+ROUND(F110*G110,2)+ROUND(F122*G122,2)+ROUND(F125*G125,2)</f>
        <v>195396.38999999996</v>
      </c>
      <c r="H102" s="5"/>
      <c r="I102" s="4">
        <f>ROUND(J103+J110+J122+J125,2)</f>
        <v>238617.88</v>
      </c>
      <c r="J102" s="4">
        <f t="shared" si="6"/>
        <v>238617.88</v>
      </c>
    </row>
    <row r="103" spans="1:10" ht="19.95" customHeight="1" x14ac:dyDescent="0.3">
      <c r="A103" s="2" t="s">
        <v>286</v>
      </c>
      <c r="B103" s="11" t="s">
        <v>287</v>
      </c>
      <c r="C103" s="11"/>
      <c r="D103" s="11"/>
      <c r="E103" s="11"/>
      <c r="F103" s="3">
        <v>1</v>
      </c>
      <c r="G103" s="4">
        <f>ROUND(F104*G104,2)</f>
        <v>43147.27</v>
      </c>
      <c r="H103" s="5"/>
      <c r="I103" s="4">
        <f>ROUND(J104,2)</f>
        <v>52691.42</v>
      </c>
      <c r="J103" s="4">
        <f t="shared" si="6"/>
        <v>52691.42</v>
      </c>
    </row>
    <row r="104" spans="1:10" ht="19.95" customHeight="1" x14ac:dyDescent="0.3">
      <c r="A104" s="2" t="s">
        <v>288</v>
      </c>
      <c r="B104" s="11" t="s">
        <v>289</v>
      </c>
      <c r="C104" s="11"/>
      <c r="D104" s="11"/>
      <c r="E104" s="11"/>
      <c r="F104" s="3">
        <v>1</v>
      </c>
      <c r="G104" s="4">
        <f>ROUND(F105*G105,2)+ROUND(F106*G106,2)+ROUND(F107*G107,2)+ROUND(F108*G108,2)+ROUND(F109*G109,2)</f>
        <v>43147.27</v>
      </c>
      <c r="H104" s="5"/>
      <c r="I104" s="4">
        <f>ROUND(SUM(J105:J109),2)</f>
        <v>52691.42</v>
      </c>
      <c r="J104" s="4">
        <f t="shared" si="6"/>
        <v>52691.42</v>
      </c>
    </row>
    <row r="105" spans="1:10" ht="31.2" x14ac:dyDescent="0.3">
      <c r="A105" s="6" t="s">
        <v>290</v>
      </c>
      <c r="B105" s="7" t="s">
        <v>291</v>
      </c>
      <c r="C105" s="7" t="s">
        <v>32</v>
      </c>
      <c r="D105" s="6" t="s">
        <v>292</v>
      </c>
      <c r="E105" s="7" t="s">
        <v>34</v>
      </c>
      <c r="F105" s="8">
        <v>13</v>
      </c>
      <c r="G105" s="8">
        <v>1224.6500000000001</v>
      </c>
      <c r="H105" s="8">
        <v>22.12</v>
      </c>
      <c r="I105" s="8">
        <f>ROUND(G105 * ROUND(1 + (H105/100),4),2)</f>
        <v>1495.54</v>
      </c>
      <c r="J105" s="8">
        <f t="shared" si="6"/>
        <v>19442.02</v>
      </c>
    </row>
    <row r="106" spans="1:10" ht="31.2" x14ac:dyDescent="0.3">
      <c r="A106" s="6" t="s">
        <v>293</v>
      </c>
      <c r="B106" s="7" t="s">
        <v>294</v>
      </c>
      <c r="C106" s="7" t="s">
        <v>32</v>
      </c>
      <c r="D106" s="6" t="s">
        <v>295</v>
      </c>
      <c r="E106" s="7" t="s">
        <v>34</v>
      </c>
      <c r="F106" s="8">
        <v>12</v>
      </c>
      <c r="G106" s="8">
        <v>1153.26</v>
      </c>
      <c r="H106" s="8">
        <v>22.12</v>
      </c>
      <c r="I106" s="8">
        <f>ROUND(G106 * ROUND(1 + (H106/100),4),2)</f>
        <v>1408.36</v>
      </c>
      <c r="J106" s="8">
        <f t="shared" si="6"/>
        <v>16900.32</v>
      </c>
    </row>
    <row r="107" spans="1:10" ht="15.6" x14ac:dyDescent="0.3">
      <c r="A107" s="6" t="s">
        <v>296</v>
      </c>
      <c r="B107" s="7" t="s">
        <v>297</v>
      </c>
      <c r="C107" s="7" t="s">
        <v>16</v>
      </c>
      <c r="D107" s="6" t="s">
        <v>298</v>
      </c>
      <c r="E107" s="7" t="s">
        <v>34</v>
      </c>
      <c r="F107" s="8">
        <v>1</v>
      </c>
      <c r="G107" s="8">
        <v>1612.06</v>
      </c>
      <c r="H107" s="8">
        <v>22.12</v>
      </c>
      <c r="I107" s="8">
        <f>ROUND(G107 * ROUND(1 + (H107/100),4),2)</f>
        <v>1968.65</v>
      </c>
      <c r="J107" s="8">
        <f t="shared" si="6"/>
        <v>1968.65</v>
      </c>
    </row>
    <row r="108" spans="1:10" ht="15.6" x14ac:dyDescent="0.3">
      <c r="A108" s="6" t="s">
        <v>299</v>
      </c>
      <c r="B108" s="7" t="s">
        <v>300</v>
      </c>
      <c r="C108" s="7" t="s">
        <v>16</v>
      </c>
      <c r="D108" s="6" t="s">
        <v>301</v>
      </c>
      <c r="E108" s="7" t="s">
        <v>22</v>
      </c>
      <c r="F108" s="8">
        <v>17.96</v>
      </c>
      <c r="G108" s="8">
        <v>464.55</v>
      </c>
      <c r="H108" s="8">
        <v>22.12</v>
      </c>
      <c r="I108" s="8">
        <f>ROUND(G108 * ROUND(1 + (H108/100),4),2)</f>
        <v>567.30999999999995</v>
      </c>
      <c r="J108" s="8">
        <f t="shared" si="6"/>
        <v>10188.89</v>
      </c>
    </row>
    <row r="109" spans="1:10" ht="15.6" x14ac:dyDescent="0.3">
      <c r="A109" s="6" t="s">
        <v>302</v>
      </c>
      <c r="B109" s="7" t="s">
        <v>303</v>
      </c>
      <c r="C109" s="7" t="s">
        <v>16</v>
      </c>
      <c r="D109" s="6" t="s">
        <v>304</v>
      </c>
      <c r="E109" s="7" t="s">
        <v>34</v>
      </c>
      <c r="F109" s="8">
        <v>2</v>
      </c>
      <c r="G109" s="8">
        <v>1716.16</v>
      </c>
      <c r="H109" s="8">
        <v>22.12</v>
      </c>
      <c r="I109" s="8">
        <f>ROUND(G109 * ROUND(1 + (H109/100),4),2)</f>
        <v>2095.77</v>
      </c>
      <c r="J109" s="8">
        <f t="shared" si="6"/>
        <v>4191.54</v>
      </c>
    </row>
    <row r="110" spans="1:10" ht="19.95" customHeight="1" x14ac:dyDescent="0.3">
      <c r="A110" s="2" t="s">
        <v>305</v>
      </c>
      <c r="B110" s="11" t="s">
        <v>306</v>
      </c>
      <c r="C110" s="11"/>
      <c r="D110" s="11"/>
      <c r="E110" s="11"/>
      <c r="F110" s="3">
        <v>1</v>
      </c>
      <c r="G110" s="4">
        <f>ROUND(F111*G111,2)+ROUND(F118*G118,2)</f>
        <v>94511.59</v>
      </c>
      <c r="H110" s="5"/>
      <c r="I110" s="4">
        <f>ROUND(J111+J118,2)</f>
        <v>115417.22</v>
      </c>
      <c r="J110" s="4">
        <f t="shared" si="6"/>
        <v>115417.22</v>
      </c>
    </row>
    <row r="111" spans="1:10" ht="19.95" customHeight="1" x14ac:dyDescent="0.3">
      <c r="A111" s="2" t="s">
        <v>307</v>
      </c>
      <c r="B111" s="11" t="s">
        <v>308</v>
      </c>
      <c r="C111" s="11"/>
      <c r="D111" s="11"/>
      <c r="E111" s="11"/>
      <c r="F111" s="3">
        <v>1</v>
      </c>
      <c r="G111" s="4">
        <f>ROUND(F112*G112,2)+ROUND(F113*G113,2)+ROUND(F114*G114,2)+ROUND(F115*G115,2)+ROUND(F116*G116,2)+ROUND(F117*G117,2)</f>
        <v>54566.26</v>
      </c>
      <c r="H111" s="5"/>
      <c r="I111" s="4">
        <f>ROUND(SUM(J112:J117),2)</f>
        <v>66636.31</v>
      </c>
      <c r="J111" s="4">
        <f t="shared" si="6"/>
        <v>66636.31</v>
      </c>
    </row>
    <row r="112" spans="1:10" ht="15.6" x14ac:dyDescent="0.3">
      <c r="A112" s="6" t="s">
        <v>309</v>
      </c>
      <c r="B112" s="7" t="s">
        <v>310</v>
      </c>
      <c r="C112" s="7" t="s">
        <v>32</v>
      </c>
      <c r="D112" s="6" t="s">
        <v>311</v>
      </c>
      <c r="E112" s="7" t="s">
        <v>44</v>
      </c>
      <c r="F112" s="8">
        <v>14.07</v>
      </c>
      <c r="G112" s="8">
        <v>760.33</v>
      </c>
      <c r="H112" s="8">
        <v>22.12</v>
      </c>
      <c r="I112" s="8">
        <f t="shared" ref="I112:I117" si="8">ROUND(G112 * ROUND(1 + (H112/100),4),2)</f>
        <v>928.51</v>
      </c>
      <c r="J112" s="8">
        <f t="shared" si="6"/>
        <v>13064.14</v>
      </c>
    </row>
    <row r="113" spans="1:10" ht="15.6" x14ac:dyDescent="0.3">
      <c r="A113" s="6" t="s">
        <v>312</v>
      </c>
      <c r="B113" s="7" t="s">
        <v>313</v>
      </c>
      <c r="C113" s="7" t="s">
        <v>16</v>
      </c>
      <c r="D113" s="6" t="s">
        <v>314</v>
      </c>
      <c r="E113" s="7" t="s">
        <v>22</v>
      </c>
      <c r="F113" s="8">
        <v>6.93</v>
      </c>
      <c r="G113" s="8">
        <v>1222.6500000000001</v>
      </c>
      <c r="H113" s="8">
        <v>22.12</v>
      </c>
      <c r="I113" s="8">
        <f t="shared" si="8"/>
        <v>1493.1</v>
      </c>
      <c r="J113" s="8">
        <f t="shared" si="6"/>
        <v>10347.18</v>
      </c>
    </row>
    <row r="114" spans="1:10" ht="15.6" x14ac:dyDescent="0.3">
      <c r="A114" s="6" t="s">
        <v>315</v>
      </c>
      <c r="B114" s="7" t="s">
        <v>316</v>
      </c>
      <c r="C114" s="7" t="s">
        <v>16</v>
      </c>
      <c r="D114" s="6" t="s">
        <v>317</v>
      </c>
      <c r="E114" s="7" t="s">
        <v>22</v>
      </c>
      <c r="F114" s="8">
        <v>17.760000000000002</v>
      </c>
      <c r="G114" s="8">
        <v>941.98</v>
      </c>
      <c r="H114" s="8">
        <v>22.12</v>
      </c>
      <c r="I114" s="8">
        <f t="shared" si="8"/>
        <v>1150.3499999999999</v>
      </c>
      <c r="J114" s="8">
        <f t="shared" si="6"/>
        <v>20430.22</v>
      </c>
    </row>
    <row r="115" spans="1:10" ht="15.6" x14ac:dyDescent="0.3">
      <c r="A115" s="6" t="s">
        <v>318</v>
      </c>
      <c r="B115" s="7" t="s">
        <v>319</v>
      </c>
      <c r="C115" s="7" t="s">
        <v>16</v>
      </c>
      <c r="D115" s="6" t="s">
        <v>320</v>
      </c>
      <c r="E115" s="7" t="s">
        <v>22</v>
      </c>
      <c r="F115" s="8">
        <v>8.08</v>
      </c>
      <c r="G115" s="8">
        <v>1340.32</v>
      </c>
      <c r="H115" s="8">
        <v>22.12</v>
      </c>
      <c r="I115" s="8">
        <f t="shared" si="8"/>
        <v>1636.8</v>
      </c>
      <c r="J115" s="8">
        <f t="shared" si="6"/>
        <v>13225.34</v>
      </c>
    </row>
    <row r="116" spans="1:10" ht="15.6" x14ac:dyDescent="0.3">
      <c r="A116" s="6" t="s">
        <v>321</v>
      </c>
      <c r="B116" s="7" t="s">
        <v>322</v>
      </c>
      <c r="C116" s="7" t="s">
        <v>16</v>
      </c>
      <c r="D116" s="6" t="s">
        <v>323</v>
      </c>
      <c r="E116" s="7" t="s">
        <v>22</v>
      </c>
      <c r="F116" s="8">
        <v>2.52</v>
      </c>
      <c r="G116" s="8">
        <v>1482.96</v>
      </c>
      <c r="H116" s="8">
        <v>22.12</v>
      </c>
      <c r="I116" s="8">
        <f t="shared" si="8"/>
        <v>1810.99</v>
      </c>
      <c r="J116" s="8">
        <f t="shared" si="6"/>
        <v>4563.6899999999996</v>
      </c>
    </row>
    <row r="117" spans="1:10" ht="23.4" x14ac:dyDescent="0.3">
      <c r="A117" s="6" t="s">
        <v>324</v>
      </c>
      <c r="B117" s="7" t="s">
        <v>325</v>
      </c>
      <c r="C117" s="7" t="s">
        <v>16</v>
      </c>
      <c r="D117" s="6" t="s">
        <v>326</v>
      </c>
      <c r="E117" s="7" t="s">
        <v>44</v>
      </c>
      <c r="F117" s="8">
        <v>9.8000000000000007</v>
      </c>
      <c r="G117" s="8">
        <v>418.27</v>
      </c>
      <c r="H117" s="8">
        <v>22.12</v>
      </c>
      <c r="I117" s="8">
        <f t="shared" si="8"/>
        <v>510.79</v>
      </c>
      <c r="J117" s="8">
        <f t="shared" si="6"/>
        <v>5005.74</v>
      </c>
    </row>
    <row r="118" spans="1:10" ht="19.95" customHeight="1" x14ac:dyDescent="0.3">
      <c r="A118" s="2" t="s">
        <v>327</v>
      </c>
      <c r="B118" s="11" t="s">
        <v>328</v>
      </c>
      <c r="C118" s="11"/>
      <c r="D118" s="11"/>
      <c r="E118" s="11"/>
      <c r="F118" s="3">
        <v>1</v>
      </c>
      <c r="G118" s="4">
        <f>ROUND(F119*G119,2)+ROUND(F120*G120,2)+ROUND(F121*G121,2)</f>
        <v>39945.33</v>
      </c>
      <c r="H118" s="5"/>
      <c r="I118" s="4">
        <f>ROUND(SUM(J119:J121),2)</f>
        <v>48780.91</v>
      </c>
      <c r="J118" s="4">
        <f t="shared" si="6"/>
        <v>48780.91</v>
      </c>
    </row>
    <row r="119" spans="1:10" ht="31.2" x14ac:dyDescent="0.3">
      <c r="A119" s="6" t="s">
        <v>329</v>
      </c>
      <c r="B119" s="7" t="s">
        <v>330</v>
      </c>
      <c r="C119" s="7" t="s">
        <v>32</v>
      </c>
      <c r="D119" s="6" t="s">
        <v>331</v>
      </c>
      <c r="E119" s="7" t="s">
        <v>44</v>
      </c>
      <c r="F119" s="8">
        <v>28.52</v>
      </c>
      <c r="G119" s="8">
        <v>735.1</v>
      </c>
      <c r="H119" s="8">
        <v>22.12</v>
      </c>
      <c r="I119" s="8">
        <f>ROUND(G119 * ROUND(1 + (H119/100),4),2)</f>
        <v>897.7</v>
      </c>
      <c r="J119" s="8">
        <f t="shared" si="6"/>
        <v>25602.400000000001</v>
      </c>
    </row>
    <row r="120" spans="1:10" ht="39" x14ac:dyDescent="0.3">
      <c r="A120" s="6" t="s">
        <v>332</v>
      </c>
      <c r="B120" s="7" t="s">
        <v>333</v>
      </c>
      <c r="C120" s="7" t="s">
        <v>32</v>
      </c>
      <c r="D120" s="6" t="s">
        <v>334</v>
      </c>
      <c r="E120" s="7" t="s">
        <v>44</v>
      </c>
      <c r="F120" s="8">
        <v>39.93</v>
      </c>
      <c r="G120" s="8">
        <v>433.25</v>
      </c>
      <c r="H120" s="8">
        <v>22.12</v>
      </c>
      <c r="I120" s="8">
        <f>ROUND(G120 * ROUND(1 + (H120/100),4),2)</f>
        <v>529.08000000000004</v>
      </c>
      <c r="J120" s="8">
        <f t="shared" si="6"/>
        <v>21126.16</v>
      </c>
    </row>
    <row r="121" spans="1:10" ht="39" x14ac:dyDescent="0.3">
      <c r="A121" s="6" t="s">
        <v>335</v>
      </c>
      <c r="B121" s="7" t="s">
        <v>336</v>
      </c>
      <c r="C121" s="7" t="s">
        <v>32</v>
      </c>
      <c r="D121" s="6" t="s">
        <v>337</v>
      </c>
      <c r="E121" s="7" t="s">
        <v>44</v>
      </c>
      <c r="F121" s="8">
        <v>4.32</v>
      </c>
      <c r="G121" s="8">
        <v>389.03</v>
      </c>
      <c r="H121" s="8">
        <v>22.12</v>
      </c>
      <c r="I121" s="8">
        <f>ROUND(G121 * ROUND(1 + (H121/100),4),2)</f>
        <v>475.08</v>
      </c>
      <c r="J121" s="8">
        <f t="shared" si="6"/>
        <v>2052.35</v>
      </c>
    </row>
    <row r="122" spans="1:10" ht="19.95" customHeight="1" x14ac:dyDescent="0.3">
      <c r="A122" s="2" t="s">
        <v>338</v>
      </c>
      <c r="B122" s="11" t="s">
        <v>339</v>
      </c>
      <c r="C122" s="11"/>
      <c r="D122" s="11"/>
      <c r="E122" s="11"/>
      <c r="F122" s="3">
        <v>1</v>
      </c>
      <c r="G122" s="4">
        <f>ROUND(F123*G123,2)</f>
        <v>2140.36</v>
      </c>
      <c r="H122" s="5"/>
      <c r="I122" s="4">
        <f>ROUND(J123,2)</f>
        <v>2613.81</v>
      </c>
      <c r="J122" s="4">
        <f t="shared" si="6"/>
        <v>2613.81</v>
      </c>
    </row>
    <row r="123" spans="1:10" ht="19.95" customHeight="1" x14ac:dyDescent="0.3">
      <c r="A123" s="2" t="s">
        <v>340</v>
      </c>
      <c r="B123" s="11" t="s">
        <v>341</v>
      </c>
      <c r="C123" s="11"/>
      <c r="D123" s="11"/>
      <c r="E123" s="11"/>
      <c r="F123" s="3">
        <v>1</v>
      </c>
      <c r="G123" s="4">
        <f>ROUND(F124*G124,2)</f>
        <v>2140.36</v>
      </c>
      <c r="H123" s="5"/>
      <c r="I123" s="4">
        <f>ROUND(SUM(J124:J124),2)</f>
        <v>2613.81</v>
      </c>
      <c r="J123" s="4">
        <f t="shared" si="6"/>
        <v>2613.81</v>
      </c>
    </row>
    <row r="124" spans="1:10" ht="31.2" x14ac:dyDescent="0.3">
      <c r="A124" s="6" t="s">
        <v>342</v>
      </c>
      <c r="B124" s="7" t="s">
        <v>343</v>
      </c>
      <c r="C124" s="7" t="s">
        <v>16</v>
      </c>
      <c r="D124" s="6" t="s">
        <v>344</v>
      </c>
      <c r="E124" s="7" t="s">
        <v>22</v>
      </c>
      <c r="F124" s="8">
        <v>3.15</v>
      </c>
      <c r="G124" s="8">
        <v>679.48</v>
      </c>
      <c r="H124" s="8">
        <v>22.12</v>
      </c>
      <c r="I124" s="8">
        <f>ROUND(G124 * ROUND(1 + (H124/100),4),2)</f>
        <v>829.78</v>
      </c>
      <c r="J124" s="8">
        <f t="shared" si="6"/>
        <v>2613.81</v>
      </c>
    </row>
    <row r="125" spans="1:10" ht="19.95" customHeight="1" x14ac:dyDescent="0.3">
      <c r="A125" s="2" t="s">
        <v>345</v>
      </c>
      <c r="B125" s="11" t="s">
        <v>346</v>
      </c>
      <c r="C125" s="11"/>
      <c r="D125" s="11"/>
      <c r="E125" s="11"/>
      <c r="F125" s="3">
        <v>1</v>
      </c>
      <c r="G125" s="4">
        <f>ROUND(F126*G126,2)+ROUND(F127*G127,2)+ROUND(F128*G128,2)+ROUND(F129*G129,2)+ROUND(F130*G130,2)+ROUND(F131*G131,2)+ROUND(F132*G132,2)</f>
        <v>55597.17</v>
      </c>
      <c r="H125" s="5"/>
      <c r="I125" s="4">
        <f>ROUND(SUM(J126:J132),2)</f>
        <v>67895.429999999993</v>
      </c>
      <c r="J125" s="4">
        <f t="shared" si="6"/>
        <v>67895.429999999993</v>
      </c>
    </row>
    <row r="126" spans="1:10" ht="15.6" x14ac:dyDescent="0.3">
      <c r="A126" s="6" t="s">
        <v>347</v>
      </c>
      <c r="B126" s="7" t="s">
        <v>348</v>
      </c>
      <c r="C126" s="7" t="s">
        <v>16</v>
      </c>
      <c r="D126" s="6" t="s">
        <v>349</v>
      </c>
      <c r="E126" s="7" t="s">
        <v>34</v>
      </c>
      <c r="F126" s="8">
        <v>9</v>
      </c>
      <c r="G126" s="8">
        <v>487.81</v>
      </c>
      <c r="H126" s="8">
        <v>22.12</v>
      </c>
      <c r="I126" s="8">
        <f t="shared" ref="I126:I132" si="9">ROUND(G126 * ROUND(1 + (H126/100),4),2)</f>
        <v>595.71</v>
      </c>
      <c r="J126" s="8">
        <f t="shared" si="6"/>
        <v>5361.39</v>
      </c>
    </row>
    <row r="127" spans="1:10" ht="15.6" x14ac:dyDescent="0.3">
      <c r="A127" s="6" t="s">
        <v>350</v>
      </c>
      <c r="B127" s="7" t="s">
        <v>351</v>
      </c>
      <c r="C127" s="7" t="s">
        <v>16</v>
      </c>
      <c r="D127" s="6" t="s">
        <v>352</v>
      </c>
      <c r="E127" s="7" t="s">
        <v>34</v>
      </c>
      <c r="F127" s="8">
        <v>6</v>
      </c>
      <c r="G127" s="8">
        <v>113.09</v>
      </c>
      <c r="H127" s="8">
        <v>22.12</v>
      </c>
      <c r="I127" s="8">
        <f t="shared" si="9"/>
        <v>138.11000000000001</v>
      </c>
      <c r="J127" s="8">
        <f t="shared" si="6"/>
        <v>828.66</v>
      </c>
    </row>
    <row r="128" spans="1:10" ht="15.6" x14ac:dyDescent="0.3">
      <c r="A128" s="6" t="s">
        <v>353</v>
      </c>
      <c r="B128" s="7" t="s">
        <v>354</v>
      </c>
      <c r="C128" s="7" t="s">
        <v>16</v>
      </c>
      <c r="D128" s="6" t="s">
        <v>355</v>
      </c>
      <c r="E128" s="7" t="s">
        <v>74</v>
      </c>
      <c r="F128" s="8">
        <v>271.54000000000002</v>
      </c>
      <c r="G128" s="8">
        <v>115.82</v>
      </c>
      <c r="H128" s="8">
        <v>22.12</v>
      </c>
      <c r="I128" s="8">
        <f t="shared" si="9"/>
        <v>141.44</v>
      </c>
      <c r="J128" s="8">
        <f t="shared" si="6"/>
        <v>38406.620000000003</v>
      </c>
    </row>
    <row r="129" spans="1:10" ht="15.6" x14ac:dyDescent="0.3">
      <c r="A129" s="6" t="s">
        <v>356</v>
      </c>
      <c r="B129" s="7" t="s">
        <v>357</v>
      </c>
      <c r="C129" s="7" t="s">
        <v>16</v>
      </c>
      <c r="D129" s="6" t="s">
        <v>358</v>
      </c>
      <c r="E129" s="7" t="s">
        <v>34</v>
      </c>
      <c r="F129" s="8">
        <v>4</v>
      </c>
      <c r="G129" s="8">
        <v>1826.95</v>
      </c>
      <c r="H129" s="8">
        <v>22.12</v>
      </c>
      <c r="I129" s="8">
        <f t="shared" si="9"/>
        <v>2231.0700000000002</v>
      </c>
      <c r="J129" s="8">
        <f t="shared" si="6"/>
        <v>8924.2800000000007</v>
      </c>
    </row>
    <row r="130" spans="1:10" ht="15.6" x14ac:dyDescent="0.3">
      <c r="A130" s="6" t="s">
        <v>359</v>
      </c>
      <c r="B130" s="7" t="s">
        <v>360</v>
      </c>
      <c r="C130" s="7" t="s">
        <v>16</v>
      </c>
      <c r="D130" s="6" t="s">
        <v>361</v>
      </c>
      <c r="E130" s="7" t="s">
        <v>34</v>
      </c>
      <c r="F130" s="8">
        <v>26</v>
      </c>
      <c r="G130" s="8">
        <v>315.89999999999998</v>
      </c>
      <c r="H130" s="8">
        <v>22.12</v>
      </c>
      <c r="I130" s="8">
        <f t="shared" si="9"/>
        <v>385.78</v>
      </c>
      <c r="J130" s="8">
        <f t="shared" si="6"/>
        <v>10030.280000000001</v>
      </c>
    </row>
    <row r="131" spans="1:10" ht="15.6" x14ac:dyDescent="0.3">
      <c r="A131" s="6" t="s">
        <v>362</v>
      </c>
      <c r="B131" s="7" t="s">
        <v>363</v>
      </c>
      <c r="C131" s="7" t="s">
        <v>32</v>
      </c>
      <c r="D131" s="6" t="s">
        <v>364</v>
      </c>
      <c r="E131" s="7" t="s">
        <v>34</v>
      </c>
      <c r="F131" s="8">
        <v>46</v>
      </c>
      <c r="G131" s="8">
        <v>70.17</v>
      </c>
      <c r="H131" s="8">
        <v>22.12</v>
      </c>
      <c r="I131" s="8">
        <f t="shared" si="9"/>
        <v>85.69</v>
      </c>
      <c r="J131" s="8">
        <f t="shared" ref="J131:J194" si="10">ROUND(ROUND(F131,2)*ROUND(I131,2),2)</f>
        <v>3941.74</v>
      </c>
    </row>
    <row r="132" spans="1:10" ht="15.6" x14ac:dyDescent="0.3">
      <c r="A132" s="6" t="s">
        <v>365</v>
      </c>
      <c r="B132" s="7" t="s">
        <v>366</v>
      </c>
      <c r="C132" s="7" t="s">
        <v>16</v>
      </c>
      <c r="D132" s="6" t="s">
        <v>367</v>
      </c>
      <c r="E132" s="7" t="s">
        <v>22</v>
      </c>
      <c r="F132" s="8">
        <v>0.45</v>
      </c>
      <c r="G132" s="8">
        <v>732.36</v>
      </c>
      <c r="H132" s="8">
        <v>22.12</v>
      </c>
      <c r="I132" s="8">
        <f t="shared" si="9"/>
        <v>894.36</v>
      </c>
      <c r="J132" s="8">
        <f t="shared" si="10"/>
        <v>402.46</v>
      </c>
    </row>
    <row r="133" spans="1:10" ht="19.95" customHeight="1" x14ac:dyDescent="0.3">
      <c r="A133" s="2" t="s">
        <v>368</v>
      </c>
      <c r="B133" s="11" t="s">
        <v>369</v>
      </c>
      <c r="C133" s="11"/>
      <c r="D133" s="11"/>
      <c r="E133" s="11"/>
      <c r="F133" s="3">
        <v>1</v>
      </c>
      <c r="G133" s="4">
        <f>ROUND(F134*G134,2)+ROUND(F138*G138,2)</f>
        <v>93357.42</v>
      </c>
      <c r="H133" s="5"/>
      <c r="I133" s="4">
        <f>ROUND(J134+J138,2)</f>
        <v>113997.37</v>
      </c>
      <c r="J133" s="4">
        <f t="shared" si="10"/>
        <v>113997.37</v>
      </c>
    </row>
    <row r="134" spans="1:10" ht="19.95" customHeight="1" x14ac:dyDescent="0.3">
      <c r="A134" s="2" t="s">
        <v>370</v>
      </c>
      <c r="B134" s="11" t="s">
        <v>371</v>
      </c>
      <c r="C134" s="11"/>
      <c r="D134" s="11"/>
      <c r="E134" s="11"/>
      <c r="F134" s="3">
        <v>1</v>
      </c>
      <c r="G134" s="4">
        <f>ROUND(F135*G135,2)+ROUND(F136*G136,2)+ROUND(F137*G137,2)</f>
        <v>72565.25</v>
      </c>
      <c r="H134" s="5"/>
      <c r="I134" s="4">
        <f>ROUND(SUM(J135:J137),2)</f>
        <v>88604.91</v>
      </c>
      <c r="J134" s="4">
        <f t="shared" si="10"/>
        <v>88604.91</v>
      </c>
    </row>
    <row r="135" spans="1:10" ht="23.4" x14ac:dyDescent="0.3">
      <c r="A135" s="6" t="s">
        <v>372</v>
      </c>
      <c r="B135" s="7" t="s">
        <v>373</v>
      </c>
      <c r="C135" s="7" t="s">
        <v>32</v>
      </c>
      <c r="D135" s="6" t="s">
        <v>374</v>
      </c>
      <c r="E135" s="7" t="s">
        <v>44</v>
      </c>
      <c r="F135" s="8">
        <v>2042.32</v>
      </c>
      <c r="G135" s="8">
        <v>8.73</v>
      </c>
      <c r="H135" s="8">
        <v>22.12</v>
      </c>
      <c r="I135" s="8">
        <f>ROUND(G135 * ROUND(1 + (H135/100),4),2)</f>
        <v>10.66</v>
      </c>
      <c r="J135" s="8">
        <f t="shared" si="10"/>
        <v>21771.13</v>
      </c>
    </row>
    <row r="136" spans="1:10" ht="23.4" x14ac:dyDescent="0.3">
      <c r="A136" s="6" t="s">
        <v>375</v>
      </c>
      <c r="B136" s="7" t="s">
        <v>376</v>
      </c>
      <c r="C136" s="7" t="s">
        <v>32</v>
      </c>
      <c r="D136" s="6" t="s">
        <v>377</v>
      </c>
      <c r="E136" s="7" t="s">
        <v>44</v>
      </c>
      <c r="F136" s="8">
        <v>1957.38</v>
      </c>
      <c r="G136" s="8">
        <v>26.83</v>
      </c>
      <c r="H136" s="8">
        <v>22.12</v>
      </c>
      <c r="I136" s="8">
        <f>ROUND(G136 * ROUND(1 + (H136/100),4),2)</f>
        <v>32.76</v>
      </c>
      <c r="J136" s="8">
        <f t="shared" si="10"/>
        <v>64123.77</v>
      </c>
    </row>
    <row r="137" spans="1:10" ht="23.4" x14ac:dyDescent="0.3">
      <c r="A137" s="6" t="s">
        <v>378</v>
      </c>
      <c r="B137" s="7" t="s">
        <v>379</v>
      </c>
      <c r="C137" s="7" t="s">
        <v>32</v>
      </c>
      <c r="D137" s="6" t="s">
        <v>380</v>
      </c>
      <c r="E137" s="7" t="s">
        <v>44</v>
      </c>
      <c r="F137" s="8">
        <v>84.9</v>
      </c>
      <c r="G137" s="8">
        <v>26.14</v>
      </c>
      <c r="H137" s="8">
        <v>22.12</v>
      </c>
      <c r="I137" s="8">
        <f>ROUND(G137 * ROUND(1 + (H137/100),4),2)</f>
        <v>31.92</v>
      </c>
      <c r="J137" s="8">
        <f t="shared" si="10"/>
        <v>2710.01</v>
      </c>
    </row>
    <row r="138" spans="1:10" ht="19.95" customHeight="1" x14ac:dyDescent="0.3">
      <c r="A138" s="2" t="s">
        <v>381</v>
      </c>
      <c r="B138" s="11" t="s">
        <v>382</v>
      </c>
      <c r="C138" s="11"/>
      <c r="D138" s="11"/>
      <c r="E138" s="11"/>
      <c r="F138" s="3">
        <v>1</v>
      </c>
      <c r="G138" s="4">
        <f>ROUND(F139*G139,2)</f>
        <v>20792.169999999998</v>
      </c>
      <c r="H138" s="5"/>
      <c r="I138" s="4">
        <f>ROUND(SUM(J139:J139),2)</f>
        <v>25392.46</v>
      </c>
      <c r="J138" s="4">
        <f t="shared" si="10"/>
        <v>25392.46</v>
      </c>
    </row>
    <row r="139" spans="1:10" ht="23.4" x14ac:dyDescent="0.3">
      <c r="A139" s="6" t="s">
        <v>383</v>
      </c>
      <c r="B139" s="7" t="s">
        <v>384</v>
      </c>
      <c r="C139" s="7" t="s">
        <v>32</v>
      </c>
      <c r="D139" s="6" t="s">
        <v>385</v>
      </c>
      <c r="E139" s="7" t="s">
        <v>44</v>
      </c>
      <c r="F139" s="8">
        <v>211.41</v>
      </c>
      <c r="G139" s="8">
        <v>98.35</v>
      </c>
      <c r="H139" s="8">
        <v>22.12</v>
      </c>
      <c r="I139" s="8">
        <f>ROUND(G139 * ROUND(1 + (H139/100),4),2)</f>
        <v>120.11</v>
      </c>
      <c r="J139" s="8">
        <f t="shared" si="10"/>
        <v>25392.46</v>
      </c>
    </row>
    <row r="140" spans="1:10" ht="19.95" customHeight="1" x14ac:dyDescent="0.3">
      <c r="A140" s="2" t="s">
        <v>386</v>
      </c>
      <c r="B140" s="11" t="s">
        <v>387</v>
      </c>
      <c r="C140" s="11"/>
      <c r="D140" s="11"/>
      <c r="E140" s="11"/>
      <c r="F140" s="3">
        <v>1</v>
      </c>
      <c r="G140" s="4">
        <f>ROUND(F141*G141,2)+ROUND(F144*G144,2)+ROUND(F147*G147,2)</f>
        <v>92746.41</v>
      </c>
      <c r="H140" s="5"/>
      <c r="I140" s="4">
        <f>ROUND(J141+J144+J147,2)</f>
        <v>113263.11</v>
      </c>
      <c r="J140" s="4">
        <f t="shared" si="10"/>
        <v>113263.11</v>
      </c>
    </row>
    <row r="141" spans="1:10" ht="19.95" customHeight="1" x14ac:dyDescent="0.3">
      <c r="A141" s="2" t="s">
        <v>388</v>
      </c>
      <c r="B141" s="11" t="s">
        <v>371</v>
      </c>
      <c r="C141" s="11"/>
      <c r="D141" s="11"/>
      <c r="E141" s="11"/>
      <c r="F141" s="3">
        <v>1</v>
      </c>
      <c r="G141" s="4">
        <f>ROUND(F142*G142,2)+ROUND(F143*G143,2)</f>
        <v>53454.299999999996</v>
      </c>
      <c r="H141" s="5"/>
      <c r="I141" s="4">
        <f>ROUND(SUM(J142:J143),2)</f>
        <v>65279.47</v>
      </c>
      <c r="J141" s="4">
        <f t="shared" si="10"/>
        <v>65279.47</v>
      </c>
    </row>
    <row r="142" spans="1:10" ht="23.4" x14ac:dyDescent="0.3">
      <c r="A142" s="6" t="s">
        <v>389</v>
      </c>
      <c r="B142" s="7" t="s">
        <v>390</v>
      </c>
      <c r="C142" s="7" t="s">
        <v>32</v>
      </c>
      <c r="D142" s="6" t="s">
        <v>391</v>
      </c>
      <c r="E142" s="7" t="s">
        <v>44</v>
      </c>
      <c r="F142" s="8">
        <v>434.27</v>
      </c>
      <c r="G142" s="8">
        <v>87.25</v>
      </c>
      <c r="H142" s="8">
        <v>22.12</v>
      </c>
      <c r="I142" s="8">
        <f>ROUND(G142 * ROUND(1 + (H142/100),4),2)</f>
        <v>106.55</v>
      </c>
      <c r="J142" s="8">
        <f t="shared" si="10"/>
        <v>46271.47</v>
      </c>
    </row>
    <row r="143" spans="1:10" ht="15.6" x14ac:dyDescent="0.3">
      <c r="A143" s="6" t="s">
        <v>392</v>
      </c>
      <c r="B143" s="7" t="s">
        <v>393</v>
      </c>
      <c r="C143" s="7" t="s">
        <v>16</v>
      </c>
      <c r="D143" s="6" t="s">
        <v>394</v>
      </c>
      <c r="E143" s="7" t="s">
        <v>22</v>
      </c>
      <c r="F143" s="8">
        <v>434.27</v>
      </c>
      <c r="G143" s="8">
        <v>35.840000000000003</v>
      </c>
      <c r="H143" s="8">
        <v>22.12</v>
      </c>
      <c r="I143" s="8">
        <f>ROUND(G143 * ROUND(1 + (H143/100),4),2)</f>
        <v>43.77</v>
      </c>
      <c r="J143" s="8">
        <f t="shared" si="10"/>
        <v>19008</v>
      </c>
    </row>
    <row r="144" spans="1:10" ht="19.95" customHeight="1" x14ac:dyDescent="0.3">
      <c r="A144" s="2" t="s">
        <v>395</v>
      </c>
      <c r="B144" s="11" t="s">
        <v>396</v>
      </c>
      <c r="C144" s="11"/>
      <c r="D144" s="11"/>
      <c r="E144" s="11"/>
      <c r="F144" s="3">
        <v>1</v>
      </c>
      <c r="G144" s="4">
        <f>ROUND(F145*G145,2)+ROUND(F146*G146,2)</f>
        <v>31644.36</v>
      </c>
      <c r="H144" s="5"/>
      <c r="I144" s="4">
        <f>ROUND(SUM(J145:J146),2)</f>
        <v>38642.99</v>
      </c>
      <c r="J144" s="4">
        <f t="shared" si="10"/>
        <v>38642.99</v>
      </c>
    </row>
    <row r="145" spans="1:10" ht="15.6" x14ac:dyDescent="0.3">
      <c r="A145" s="6" t="s">
        <v>397</v>
      </c>
      <c r="B145" s="7" t="s">
        <v>398</v>
      </c>
      <c r="C145" s="7" t="s">
        <v>16</v>
      </c>
      <c r="D145" s="6" t="s">
        <v>399</v>
      </c>
      <c r="E145" s="7" t="s">
        <v>22</v>
      </c>
      <c r="F145" s="8">
        <v>366.29</v>
      </c>
      <c r="G145" s="8">
        <v>78.400000000000006</v>
      </c>
      <c r="H145" s="8">
        <v>22.12</v>
      </c>
      <c r="I145" s="8">
        <f>ROUND(G145 * ROUND(1 + (H145/100),4),2)</f>
        <v>95.74</v>
      </c>
      <c r="J145" s="8">
        <f t="shared" si="10"/>
        <v>35068.6</v>
      </c>
    </row>
    <row r="146" spans="1:10" ht="23.4" x14ac:dyDescent="0.3">
      <c r="A146" s="6" t="s">
        <v>400</v>
      </c>
      <c r="B146" s="7" t="s">
        <v>401</v>
      </c>
      <c r="C146" s="7" t="s">
        <v>16</v>
      </c>
      <c r="D146" s="6" t="s">
        <v>402</v>
      </c>
      <c r="E146" s="7" t="s">
        <v>22</v>
      </c>
      <c r="F146" s="8">
        <v>67.98</v>
      </c>
      <c r="G146" s="8">
        <v>43.06</v>
      </c>
      <c r="H146" s="8">
        <v>22.12</v>
      </c>
      <c r="I146" s="8">
        <f>ROUND(G146 * ROUND(1 + (H146/100),4),2)</f>
        <v>52.58</v>
      </c>
      <c r="J146" s="8">
        <f t="shared" si="10"/>
        <v>3574.39</v>
      </c>
    </row>
    <row r="147" spans="1:10" ht="19.95" customHeight="1" x14ac:dyDescent="0.3">
      <c r="A147" s="2" t="s">
        <v>403</v>
      </c>
      <c r="B147" s="11" t="s">
        <v>404</v>
      </c>
      <c r="C147" s="11"/>
      <c r="D147" s="11"/>
      <c r="E147" s="11"/>
      <c r="F147" s="3">
        <v>1</v>
      </c>
      <c r="G147" s="4">
        <f>ROUND(F148*G148,2)</f>
        <v>7647.75</v>
      </c>
      <c r="H147" s="5"/>
      <c r="I147" s="4">
        <f>ROUND(SUM(J148:J148),2)</f>
        <v>9340.65</v>
      </c>
      <c r="J147" s="4">
        <f t="shared" si="10"/>
        <v>9340.65</v>
      </c>
    </row>
    <row r="148" spans="1:10" ht="15.6" x14ac:dyDescent="0.3">
      <c r="A148" s="6" t="s">
        <v>405</v>
      </c>
      <c r="B148" s="7" t="s">
        <v>406</v>
      </c>
      <c r="C148" s="7" t="s">
        <v>16</v>
      </c>
      <c r="D148" s="6" t="s">
        <v>407</v>
      </c>
      <c r="E148" s="7" t="s">
        <v>74</v>
      </c>
      <c r="F148" s="8">
        <v>371.25</v>
      </c>
      <c r="G148" s="8">
        <v>20.6</v>
      </c>
      <c r="H148" s="8">
        <v>22.12</v>
      </c>
      <c r="I148" s="8">
        <f>ROUND(G148 * ROUND(1 + (H148/100),4),2)</f>
        <v>25.16</v>
      </c>
      <c r="J148" s="8">
        <f t="shared" si="10"/>
        <v>9340.65</v>
      </c>
    </row>
    <row r="149" spans="1:10" ht="19.95" customHeight="1" x14ac:dyDescent="0.3">
      <c r="A149" s="2" t="s">
        <v>408</v>
      </c>
      <c r="B149" s="11" t="s">
        <v>409</v>
      </c>
      <c r="C149" s="11"/>
      <c r="D149" s="11"/>
      <c r="E149" s="11"/>
      <c r="F149" s="3">
        <v>1</v>
      </c>
      <c r="G149" s="4">
        <f>ROUND(F150*G150,2)</f>
        <v>43012.75</v>
      </c>
      <c r="H149" s="5"/>
      <c r="I149" s="4">
        <f>ROUND(J150,2)</f>
        <v>52527.46</v>
      </c>
      <c r="J149" s="4">
        <f t="shared" si="10"/>
        <v>52527.46</v>
      </c>
    </row>
    <row r="150" spans="1:10" ht="19.95" customHeight="1" x14ac:dyDescent="0.3">
      <c r="A150" s="2" t="s">
        <v>410</v>
      </c>
      <c r="B150" s="11" t="s">
        <v>371</v>
      </c>
      <c r="C150" s="11"/>
      <c r="D150" s="11"/>
      <c r="E150" s="11"/>
      <c r="F150" s="3">
        <v>1</v>
      </c>
      <c r="G150" s="4">
        <f>ROUND(F151*G151,2)</f>
        <v>43012.75</v>
      </c>
      <c r="H150" s="5"/>
      <c r="I150" s="4">
        <f>ROUND(SUM(J151:J151),2)</f>
        <v>52527.46</v>
      </c>
      <c r="J150" s="4">
        <f t="shared" si="10"/>
        <v>52527.46</v>
      </c>
    </row>
    <row r="151" spans="1:10" ht="23.4" x14ac:dyDescent="0.3">
      <c r="A151" s="6" t="s">
        <v>411</v>
      </c>
      <c r="B151" s="7" t="s">
        <v>412</v>
      </c>
      <c r="C151" s="7" t="s">
        <v>32</v>
      </c>
      <c r="D151" s="6" t="s">
        <v>413</v>
      </c>
      <c r="E151" s="7" t="s">
        <v>78</v>
      </c>
      <c r="F151" s="8">
        <v>57.9</v>
      </c>
      <c r="G151" s="8">
        <v>742.88</v>
      </c>
      <c r="H151" s="8">
        <v>22.12</v>
      </c>
      <c r="I151" s="8">
        <f>ROUND(G151 * ROUND(1 + (H151/100),4),2)</f>
        <v>907.21</v>
      </c>
      <c r="J151" s="8">
        <f t="shared" si="10"/>
        <v>52527.46</v>
      </c>
    </row>
    <row r="152" spans="1:10" ht="19.95" customHeight="1" x14ac:dyDescent="0.3">
      <c r="A152" s="2" t="s">
        <v>414</v>
      </c>
      <c r="B152" s="11" t="s">
        <v>415</v>
      </c>
      <c r="C152" s="11"/>
      <c r="D152" s="11"/>
      <c r="E152" s="11"/>
      <c r="F152" s="3">
        <v>1</v>
      </c>
      <c r="G152" s="4">
        <f>ROUND(F153*G153,2)</f>
        <v>38402.18</v>
      </c>
      <c r="H152" s="5"/>
      <c r="I152" s="4">
        <f>ROUND(J153,2)</f>
        <v>46894.87</v>
      </c>
      <c r="J152" s="4">
        <f t="shared" si="10"/>
        <v>46894.87</v>
      </c>
    </row>
    <row r="153" spans="1:10" ht="19.95" customHeight="1" x14ac:dyDescent="0.3">
      <c r="A153" s="2" t="s">
        <v>416</v>
      </c>
      <c r="B153" s="11" t="s">
        <v>417</v>
      </c>
      <c r="C153" s="11"/>
      <c r="D153" s="11"/>
      <c r="E153" s="11"/>
      <c r="F153" s="3">
        <v>1</v>
      </c>
      <c r="G153" s="4">
        <f>ROUND(F154*G154,2)</f>
        <v>38402.18</v>
      </c>
      <c r="H153" s="5"/>
      <c r="I153" s="4">
        <f>ROUND(SUM(J154:J154),2)</f>
        <v>46894.87</v>
      </c>
      <c r="J153" s="4">
        <f t="shared" si="10"/>
        <v>46894.87</v>
      </c>
    </row>
    <row r="154" spans="1:10" ht="15.6" x14ac:dyDescent="0.3">
      <c r="A154" s="6" t="s">
        <v>418</v>
      </c>
      <c r="B154" s="7" t="s">
        <v>419</v>
      </c>
      <c r="C154" s="7" t="s">
        <v>32</v>
      </c>
      <c r="D154" s="6" t="s">
        <v>420</v>
      </c>
      <c r="E154" s="7" t="s">
        <v>44</v>
      </c>
      <c r="F154" s="8">
        <v>528.80999999999995</v>
      </c>
      <c r="G154" s="8">
        <v>72.62</v>
      </c>
      <c r="H154" s="8">
        <v>22.12</v>
      </c>
      <c r="I154" s="8">
        <f>ROUND(G154 * ROUND(1 + (H154/100),4),2)</f>
        <v>88.68</v>
      </c>
      <c r="J154" s="8">
        <f t="shared" si="10"/>
        <v>46894.87</v>
      </c>
    </row>
    <row r="155" spans="1:10" ht="19.95" customHeight="1" x14ac:dyDescent="0.3">
      <c r="A155" s="2" t="s">
        <v>421</v>
      </c>
      <c r="B155" s="11" t="s">
        <v>422</v>
      </c>
      <c r="C155" s="11"/>
      <c r="D155" s="11"/>
      <c r="E155" s="11"/>
      <c r="F155" s="3">
        <v>1</v>
      </c>
      <c r="G155" s="4">
        <f>ROUND(F156*G156,2)+ROUND(F162*G162,2)+ROUND(F165*G165,2)</f>
        <v>84138.89</v>
      </c>
      <c r="H155" s="5"/>
      <c r="I155" s="4">
        <f>ROUND(J156+J162+J165,2)</f>
        <v>102744.9</v>
      </c>
      <c r="J155" s="4">
        <f t="shared" si="10"/>
        <v>102744.9</v>
      </c>
    </row>
    <row r="156" spans="1:10" ht="19.95" customHeight="1" x14ac:dyDescent="0.3">
      <c r="A156" s="2" t="s">
        <v>423</v>
      </c>
      <c r="B156" s="11" t="s">
        <v>424</v>
      </c>
      <c r="C156" s="11"/>
      <c r="D156" s="11"/>
      <c r="E156" s="11"/>
      <c r="F156" s="3">
        <v>1</v>
      </c>
      <c r="G156" s="4">
        <f>ROUND(F157*G157,2)+ROUND(F158*G158,2)+ROUND(F159*G159,2)+ROUND(F160*G160,2)+ROUND(F161*G161,2)</f>
        <v>63119.32</v>
      </c>
      <c r="H156" s="5"/>
      <c r="I156" s="4">
        <f>ROUND(SUM(J157:J161),2)</f>
        <v>77077.48</v>
      </c>
      <c r="J156" s="4">
        <f t="shared" si="10"/>
        <v>77077.48</v>
      </c>
    </row>
    <row r="157" spans="1:10" ht="15.6" x14ac:dyDescent="0.3">
      <c r="A157" s="6" t="s">
        <v>425</v>
      </c>
      <c r="B157" s="7" t="s">
        <v>426</v>
      </c>
      <c r="C157" s="7" t="s">
        <v>32</v>
      </c>
      <c r="D157" s="6" t="s">
        <v>427</v>
      </c>
      <c r="E157" s="7" t="s">
        <v>44</v>
      </c>
      <c r="F157" s="8">
        <v>715.44</v>
      </c>
      <c r="G157" s="8">
        <v>4.79</v>
      </c>
      <c r="H157" s="8">
        <v>22.12</v>
      </c>
      <c r="I157" s="8">
        <f>ROUND(G157 * ROUND(1 + (H157/100),4),2)</f>
        <v>5.85</v>
      </c>
      <c r="J157" s="8">
        <f t="shared" si="10"/>
        <v>4185.32</v>
      </c>
    </row>
    <row r="158" spans="1:10" ht="15.6" x14ac:dyDescent="0.3">
      <c r="A158" s="6" t="s">
        <v>428</v>
      </c>
      <c r="B158" s="7" t="s">
        <v>429</v>
      </c>
      <c r="C158" s="7" t="s">
        <v>32</v>
      </c>
      <c r="D158" s="6" t="s">
        <v>430</v>
      </c>
      <c r="E158" s="7" t="s">
        <v>44</v>
      </c>
      <c r="F158" s="8">
        <v>1349.77</v>
      </c>
      <c r="G158" s="8">
        <v>11.49</v>
      </c>
      <c r="H158" s="8">
        <v>22.12</v>
      </c>
      <c r="I158" s="8">
        <f>ROUND(G158 * ROUND(1 + (H158/100),4),2)</f>
        <v>14.03</v>
      </c>
      <c r="J158" s="8">
        <f t="shared" si="10"/>
        <v>18937.27</v>
      </c>
    </row>
    <row r="159" spans="1:10" ht="15.6" x14ac:dyDescent="0.3">
      <c r="A159" s="6" t="s">
        <v>431</v>
      </c>
      <c r="B159" s="7" t="s">
        <v>432</v>
      </c>
      <c r="C159" s="7" t="s">
        <v>32</v>
      </c>
      <c r="D159" s="6" t="s">
        <v>433</v>
      </c>
      <c r="E159" s="7" t="s">
        <v>44</v>
      </c>
      <c r="F159" s="8">
        <v>715.44</v>
      </c>
      <c r="G159" s="8">
        <v>18.600000000000001</v>
      </c>
      <c r="H159" s="8">
        <v>22.12</v>
      </c>
      <c r="I159" s="8">
        <f>ROUND(G159 * ROUND(1 + (H159/100),4),2)</f>
        <v>22.71</v>
      </c>
      <c r="J159" s="8">
        <f t="shared" si="10"/>
        <v>16247.64</v>
      </c>
    </row>
    <row r="160" spans="1:10" ht="15.6" x14ac:dyDescent="0.3">
      <c r="A160" s="6" t="s">
        <v>434</v>
      </c>
      <c r="B160" s="7" t="s">
        <v>435</v>
      </c>
      <c r="C160" s="7" t="s">
        <v>32</v>
      </c>
      <c r="D160" s="6" t="s">
        <v>436</v>
      </c>
      <c r="E160" s="7" t="s">
        <v>44</v>
      </c>
      <c r="F160" s="8">
        <v>1349.77</v>
      </c>
      <c r="G160" s="8">
        <v>10.68</v>
      </c>
      <c r="H160" s="8">
        <v>22.12</v>
      </c>
      <c r="I160" s="8">
        <f>ROUND(G160 * ROUND(1 + (H160/100),4),2)</f>
        <v>13.04</v>
      </c>
      <c r="J160" s="8">
        <f t="shared" si="10"/>
        <v>17601</v>
      </c>
    </row>
    <row r="161" spans="1:10" x14ac:dyDescent="0.3">
      <c r="A161" s="6" t="s">
        <v>437</v>
      </c>
      <c r="B161" s="7" t="s">
        <v>438</v>
      </c>
      <c r="C161" s="7" t="s">
        <v>32</v>
      </c>
      <c r="D161" s="6" t="s">
        <v>439</v>
      </c>
      <c r="E161" s="7" t="s">
        <v>44</v>
      </c>
      <c r="F161" s="8">
        <v>1021.14</v>
      </c>
      <c r="G161" s="8">
        <v>16.12</v>
      </c>
      <c r="H161" s="8">
        <v>22.12</v>
      </c>
      <c r="I161" s="8">
        <f>ROUND(G161 * ROUND(1 + (H161/100),4),2)</f>
        <v>19.690000000000001</v>
      </c>
      <c r="J161" s="8">
        <f t="shared" si="10"/>
        <v>20106.25</v>
      </c>
    </row>
    <row r="162" spans="1:10" ht="19.95" customHeight="1" x14ac:dyDescent="0.3">
      <c r="A162" s="2" t="s">
        <v>440</v>
      </c>
      <c r="B162" s="11" t="s">
        <v>441</v>
      </c>
      <c r="C162" s="11"/>
      <c r="D162" s="11"/>
      <c r="E162" s="11"/>
      <c r="F162" s="3">
        <v>1</v>
      </c>
      <c r="G162" s="4">
        <f>ROUND(F163*G163,2)+ROUND(F164*G164,2)</f>
        <v>18487.2</v>
      </c>
      <c r="H162" s="5"/>
      <c r="I162" s="4">
        <f>ROUND(SUM(J163:J164),2)</f>
        <v>22574.9</v>
      </c>
      <c r="J162" s="4">
        <f t="shared" si="10"/>
        <v>22574.9</v>
      </c>
    </row>
    <row r="163" spans="1:10" ht="15.6" x14ac:dyDescent="0.3">
      <c r="A163" s="6" t="s">
        <v>442</v>
      </c>
      <c r="B163" s="7" t="s">
        <v>443</v>
      </c>
      <c r="C163" s="7" t="s">
        <v>32</v>
      </c>
      <c r="D163" s="6" t="s">
        <v>444</v>
      </c>
      <c r="E163" s="7" t="s">
        <v>44</v>
      </c>
      <c r="F163" s="8">
        <v>528.80999999999995</v>
      </c>
      <c r="G163" s="8">
        <v>21.75</v>
      </c>
      <c r="H163" s="8">
        <v>22.12</v>
      </c>
      <c r="I163" s="8">
        <f>ROUND(G163 * ROUND(1 + (H163/100),4),2)</f>
        <v>26.56</v>
      </c>
      <c r="J163" s="8">
        <f t="shared" si="10"/>
        <v>14045.19</v>
      </c>
    </row>
    <row r="164" spans="1:10" ht="15.6" x14ac:dyDescent="0.3">
      <c r="A164" s="6" t="s">
        <v>445</v>
      </c>
      <c r="B164" s="7" t="s">
        <v>446</v>
      </c>
      <c r="C164" s="7" t="s">
        <v>32</v>
      </c>
      <c r="D164" s="6" t="s">
        <v>447</v>
      </c>
      <c r="E164" s="7" t="s">
        <v>44</v>
      </c>
      <c r="F164" s="8">
        <v>528.80999999999995</v>
      </c>
      <c r="G164" s="8">
        <v>13.21</v>
      </c>
      <c r="H164" s="8">
        <v>22.12</v>
      </c>
      <c r="I164" s="8">
        <f>ROUND(G164 * ROUND(1 + (H164/100),4),2)</f>
        <v>16.13</v>
      </c>
      <c r="J164" s="8">
        <f t="shared" si="10"/>
        <v>8529.7099999999991</v>
      </c>
    </row>
    <row r="165" spans="1:10" ht="19.95" customHeight="1" x14ac:dyDescent="0.3">
      <c r="A165" s="2" t="s">
        <v>448</v>
      </c>
      <c r="B165" s="11" t="s">
        <v>285</v>
      </c>
      <c r="C165" s="11"/>
      <c r="D165" s="11"/>
      <c r="E165" s="11"/>
      <c r="F165" s="3">
        <v>1</v>
      </c>
      <c r="G165" s="4">
        <f>ROUND(F166*G166,2)+ROUND(F167*G167,2)</f>
        <v>2532.37</v>
      </c>
      <c r="H165" s="5"/>
      <c r="I165" s="4">
        <f>ROUND(SUM(J166:J167),2)</f>
        <v>3092.52</v>
      </c>
      <c r="J165" s="4">
        <f t="shared" si="10"/>
        <v>3092.52</v>
      </c>
    </row>
    <row r="166" spans="1:10" x14ac:dyDescent="0.3">
      <c r="A166" s="6" t="s">
        <v>449</v>
      </c>
      <c r="B166" s="7" t="s">
        <v>450</v>
      </c>
      <c r="C166" s="7" t="s">
        <v>32</v>
      </c>
      <c r="D166" s="6" t="s">
        <v>451</v>
      </c>
      <c r="E166" s="7" t="s">
        <v>44</v>
      </c>
      <c r="F166" s="8">
        <v>61.69</v>
      </c>
      <c r="G166" s="8">
        <v>21.84</v>
      </c>
      <c r="H166" s="8">
        <v>22.12</v>
      </c>
      <c r="I166" s="8">
        <f>ROUND(G166 * ROUND(1 + (H166/100),4),2)</f>
        <v>26.67</v>
      </c>
      <c r="J166" s="8">
        <f t="shared" si="10"/>
        <v>1645.27</v>
      </c>
    </row>
    <row r="167" spans="1:10" ht="15.6" x14ac:dyDescent="0.3">
      <c r="A167" s="6" t="s">
        <v>452</v>
      </c>
      <c r="B167" s="7" t="s">
        <v>453</v>
      </c>
      <c r="C167" s="7" t="s">
        <v>32</v>
      </c>
      <c r="D167" s="6" t="s">
        <v>454</v>
      </c>
      <c r="E167" s="7" t="s">
        <v>44</v>
      </c>
      <c r="F167" s="8">
        <v>61.69</v>
      </c>
      <c r="G167" s="8">
        <v>19.21</v>
      </c>
      <c r="H167" s="8">
        <v>22.12</v>
      </c>
      <c r="I167" s="8">
        <f>ROUND(G167 * ROUND(1 + (H167/100),4),2)</f>
        <v>23.46</v>
      </c>
      <c r="J167" s="8">
        <f t="shared" si="10"/>
        <v>1447.25</v>
      </c>
    </row>
    <row r="168" spans="1:10" ht="19.95" customHeight="1" x14ac:dyDescent="0.3">
      <c r="A168" s="2" t="s">
        <v>455</v>
      </c>
      <c r="B168" s="11" t="s">
        <v>456</v>
      </c>
      <c r="C168" s="11"/>
      <c r="D168" s="11"/>
      <c r="E168" s="11"/>
      <c r="F168" s="3">
        <v>1</v>
      </c>
      <c r="G168" s="4">
        <f>ROUND(F169*G169,2)</f>
        <v>13388.17</v>
      </c>
      <c r="H168" s="5"/>
      <c r="I168" s="4">
        <f>ROUND(SUM(J169:J169),2)</f>
        <v>16349.65</v>
      </c>
      <c r="J168" s="4">
        <f t="shared" si="10"/>
        <v>16349.65</v>
      </c>
    </row>
    <row r="169" spans="1:10" ht="15.6" x14ac:dyDescent="0.3">
      <c r="A169" s="6" t="s">
        <v>457</v>
      </c>
      <c r="B169" s="7" t="s">
        <v>458</v>
      </c>
      <c r="C169" s="7" t="s">
        <v>16</v>
      </c>
      <c r="D169" s="6" t="s">
        <v>459</v>
      </c>
      <c r="E169" s="7" t="s">
        <v>22</v>
      </c>
      <c r="F169" s="8">
        <v>19.8</v>
      </c>
      <c r="G169" s="8">
        <v>676.17</v>
      </c>
      <c r="H169" s="8">
        <v>22.12</v>
      </c>
      <c r="I169" s="8">
        <f>ROUND(G169 * ROUND(1 + (H169/100),4),2)</f>
        <v>825.74</v>
      </c>
      <c r="J169" s="8">
        <f t="shared" si="10"/>
        <v>16349.65</v>
      </c>
    </row>
    <row r="170" spans="1:10" ht="19.95" customHeight="1" x14ac:dyDescent="0.3">
      <c r="A170" s="2" t="s">
        <v>460</v>
      </c>
      <c r="B170" s="11" t="s">
        <v>461</v>
      </c>
      <c r="C170" s="11"/>
      <c r="D170" s="11"/>
      <c r="E170" s="11"/>
      <c r="F170" s="3">
        <v>1</v>
      </c>
      <c r="G170" s="4">
        <f>ROUND(F171*G171,2)+ROUND(F173*G173,2)+ROUND(F181*G181,2)</f>
        <v>60824.72</v>
      </c>
      <c r="H170" s="5"/>
      <c r="I170" s="4">
        <f>ROUND(J171+J173+J181,2)</f>
        <v>74278.97</v>
      </c>
      <c r="J170" s="4">
        <f t="shared" si="10"/>
        <v>74278.97</v>
      </c>
    </row>
    <row r="171" spans="1:10" ht="19.95" customHeight="1" x14ac:dyDescent="0.3">
      <c r="A171" s="2" t="s">
        <v>462</v>
      </c>
      <c r="B171" s="11" t="s">
        <v>463</v>
      </c>
      <c r="C171" s="11"/>
      <c r="D171" s="11"/>
      <c r="E171" s="11"/>
      <c r="F171" s="3">
        <v>1</v>
      </c>
      <c r="G171" s="4">
        <f>ROUND(F172*G172,2)</f>
        <v>395.01</v>
      </c>
      <c r="H171" s="5"/>
      <c r="I171" s="4">
        <f>ROUND(SUM(J172:J172),2)</f>
        <v>482.4</v>
      </c>
      <c r="J171" s="4">
        <f t="shared" si="10"/>
        <v>482.4</v>
      </c>
    </row>
    <row r="172" spans="1:10" ht="15.6" x14ac:dyDescent="0.3">
      <c r="A172" s="6" t="s">
        <v>464</v>
      </c>
      <c r="B172" s="7" t="s">
        <v>465</v>
      </c>
      <c r="C172" s="7" t="s">
        <v>32</v>
      </c>
      <c r="D172" s="6" t="s">
        <v>466</v>
      </c>
      <c r="E172" s="7" t="s">
        <v>34</v>
      </c>
      <c r="F172" s="8">
        <v>3</v>
      </c>
      <c r="G172" s="8">
        <v>131.66999999999999</v>
      </c>
      <c r="H172" s="8">
        <v>22.12</v>
      </c>
      <c r="I172" s="8">
        <f>ROUND(G172 * ROUND(1 + (H172/100),4),2)</f>
        <v>160.80000000000001</v>
      </c>
      <c r="J172" s="8">
        <f t="shared" si="10"/>
        <v>482.4</v>
      </c>
    </row>
    <row r="173" spans="1:10" ht="19.95" customHeight="1" x14ac:dyDescent="0.3">
      <c r="A173" s="2" t="s">
        <v>467</v>
      </c>
      <c r="B173" s="11" t="s">
        <v>468</v>
      </c>
      <c r="C173" s="11"/>
      <c r="D173" s="11"/>
      <c r="E173" s="11"/>
      <c r="F173" s="3">
        <v>1</v>
      </c>
      <c r="G173" s="4">
        <f>ROUND(F174*G174,2)+ROUND(F175*G175,2)+ROUND(F176*G176,2)+ROUND(F177*G177,2)+ROUND(F178*G178,2)+ROUND(F179*G179,2)+ROUND(F180*G180,2)</f>
        <v>15456.990000000002</v>
      </c>
      <c r="H173" s="5"/>
      <c r="I173" s="4">
        <f>ROUND(SUM(J174:J180),2)</f>
        <v>18876.009999999998</v>
      </c>
      <c r="J173" s="4">
        <f t="shared" si="10"/>
        <v>18876.009999999998</v>
      </c>
    </row>
    <row r="174" spans="1:10" ht="23.4" x14ac:dyDescent="0.3">
      <c r="A174" s="6" t="s">
        <v>469</v>
      </c>
      <c r="B174" s="7" t="s">
        <v>470</v>
      </c>
      <c r="C174" s="7" t="s">
        <v>32</v>
      </c>
      <c r="D174" s="6" t="s">
        <v>471</v>
      </c>
      <c r="E174" s="7" t="s">
        <v>34</v>
      </c>
      <c r="F174" s="8">
        <v>7</v>
      </c>
      <c r="G174" s="8">
        <v>577.79</v>
      </c>
      <c r="H174" s="8">
        <v>22.12</v>
      </c>
      <c r="I174" s="8">
        <f t="shared" ref="I174:I180" si="11">ROUND(G174 * ROUND(1 + (H174/100),4),2)</f>
        <v>705.6</v>
      </c>
      <c r="J174" s="8">
        <f t="shared" si="10"/>
        <v>4939.2</v>
      </c>
    </row>
    <row r="175" spans="1:10" ht="15.6" x14ac:dyDescent="0.3">
      <c r="A175" s="6" t="s">
        <v>472</v>
      </c>
      <c r="B175" s="7" t="s">
        <v>473</v>
      </c>
      <c r="C175" s="7" t="s">
        <v>16</v>
      </c>
      <c r="D175" s="6" t="s">
        <v>474</v>
      </c>
      <c r="E175" s="7" t="s">
        <v>34</v>
      </c>
      <c r="F175" s="8">
        <v>1</v>
      </c>
      <c r="G175" s="8">
        <v>1149.8699999999999</v>
      </c>
      <c r="H175" s="8">
        <v>22.12</v>
      </c>
      <c r="I175" s="8">
        <f t="shared" si="11"/>
        <v>1404.22</v>
      </c>
      <c r="J175" s="8">
        <f t="shared" si="10"/>
        <v>1404.22</v>
      </c>
    </row>
    <row r="176" spans="1:10" ht="31.2" x14ac:dyDescent="0.3">
      <c r="A176" s="6" t="s">
        <v>475</v>
      </c>
      <c r="B176" s="7" t="s">
        <v>476</v>
      </c>
      <c r="C176" s="7" t="s">
        <v>32</v>
      </c>
      <c r="D176" s="6" t="s">
        <v>477</v>
      </c>
      <c r="E176" s="7" t="s">
        <v>34</v>
      </c>
      <c r="F176" s="8">
        <v>15</v>
      </c>
      <c r="G176" s="8">
        <v>478.67</v>
      </c>
      <c r="H176" s="8">
        <v>22.12</v>
      </c>
      <c r="I176" s="8">
        <f t="shared" si="11"/>
        <v>584.54999999999995</v>
      </c>
      <c r="J176" s="8">
        <f t="shared" si="10"/>
        <v>8768.25</v>
      </c>
    </row>
    <row r="177" spans="1:10" ht="23.4" x14ac:dyDescent="0.3">
      <c r="A177" s="6" t="s">
        <v>478</v>
      </c>
      <c r="B177" s="7" t="s">
        <v>479</v>
      </c>
      <c r="C177" s="7" t="s">
        <v>32</v>
      </c>
      <c r="D177" s="6" t="s">
        <v>480</v>
      </c>
      <c r="E177" s="7" t="s">
        <v>34</v>
      </c>
      <c r="F177" s="8">
        <v>1</v>
      </c>
      <c r="G177" s="8">
        <v>971.49</v>
      </c>
      <c r="H177" s="8">
        <v>22.12</v>
      </c>
      <c r="I177" s="8">
        <f t="shared" si="11"/>
        <v>1186.3800000000001</v>
      </c>
      <c r="J177" s="8">
        <f t="shared" si="10"/>
        <v>1186.3800000000001</v>
      </c>
    </row>
    <row r="178" spans="1:10" ht="15.6" x14ac:dyDescent="0.3">
      <c r="A178" s="6" t="s">
        <v>481</v>
      </c>
      <c r="B178" s="7" t="s">
        <v>482</v>
      </c>
      <c r="C178" s="7" t="s">
        <v>16</v>
      </c>
      <c r="D178" s="6" t="s">
        <v>483</v>
      </c>
      <c r="E178" s="7" t="s">
        <v>34</v>
      </c>
      <c r="F178" s="8">
        <v>1</v>
      </c>
      <c r="G178" s="8">
        <v>637.76</v>
      </c>
      <c r="H178" s="8">
        <v>22.12</v>
      </c>
      <c r="I178" s="8">
        <f t="shared" si="11"/>
        <v>778.83</v>
      </c>
      <c r="J178" s="8">
        <f t="shared" si="10"/>
        <v>778.83</v>
      </c>
    </row>
    <row r="179" spans="1:10" ht="15.6" x14ac:dyDescent="0.3">
      <c r="A179" s="6" t="s">
        <v>484</v>
      </c>
      <c r="B179" s="7" t="s">
        <v>485</v>
      </c>
      <c r="C179" s="7" t="s">
        <v>32</v>
      </c>
      <c r="D179" s="6" t="s">
        <v>486</v>
      </c>
      <c r="E179" s="7" t="s">
        <v>34</v>
      </c>
      <c r="F179" s="8">
        <v>3</v>
      </c>
      <c r="G179" s="8">
        <v>150.11000000000001</v>
      </c>
      <c r="H179" s="8">
        <v>22.12</v>
      </c>
      <c r="I179" s="8">
        <f t="shared" si="11"/>
        <v>183.31</v>
      </c>
      <c r="J179" s="8">
        <f t="shared" si="10"/>
        <v>549.92999999999995</v>
      </c>
    </row>
    <row r="180" spans="1:10" ht="15.6" x14ac:dyDescent="0.3">
      <c r="A180" s="6" t="s">
        <v>487</v>
      </c>
      <c r="B180" s="7" t="s">
        <v>488</v>
      </c>
      <c r="C180" s="7" t="s">
        <v>16</v>
      </c>
      <c r="D180" s="6" t="s">
        <v>489</v>
      </c>
      <c r="E180" s="7" t="s">
        <v>34</v>
      </c>
      <c r="F180" s="8">
        <v>8</v>
      </c>
      <c r="G180" s="8">
        <v>127.87</v>
      </c>
      <c r="H180" s="8">
        <v>22.12</v>
      </c>
      <c r="I180" s="8">
        <f t="shared" si="11"/>
        <v>156.15</v>
      </c>
      <c r="J180" s="8">
        <f t="shared" si="10"/>
        <v>1249.2</v>
      </c>
    </row>
    <row r="181" spans="1:10" ht="19.95" customHeight="1" x14ac:dyDescent="0.3">
      <c r="A181" s="2" t="s">
        <v>490</v>
      </c>
      <c r="B181" s="11" t="s">
        <v>491</v>
      </c>
      <c r="C181" s="11"/>
      <c r="D181" s="11"/>
      <c r="E181" s="11"/>
      <c r="F181" s="3">
        <v>1</v>
      </c>
      <c r="G181" s="4">
        <f>ROUND(F182*G182,2)+ROUND(F183*G183,2)+ROUND(F184*G184,2)+ROUND(F185*G185,2)+ROUND(F186*G186,2)+ROUND(F187*G187,2)+ROUND(F188*G188,2)+ROUND(F189*G189,2)+ROUND(F190*G190,2)+ROUND(F191*G191,2)+ROUND(F192*G192,2)+ROUND(F193*G193,2)+ROUND(F194*G194,2)+ROUND(F195*G195,2)+ROUND(F196*G196,2)</f>
        <v>44972.72</v>
      </c>
      <c r="H181" s="5"/>
      <c r="I181" s="4">
        <f>ROUND(SUM(J182:J196),2)</f>
        <v>54920.56</v>
      </c>
      <c r="J181" s="4">
        <f t="shared" si="10"/>
        <v>54920.56</v>
      </c>
    </row>
    <row r="182" spans="1:10" ht="15.6" x14ac:dyDescent="0.3">
      <c r="A182" s="6" t="s">
        <v>492</v>
      </c>
      <c r="B182" s="7" t="s">
        <v>493</v>
      </c>
      <c r="C182" s="7" t="s">
        <v>16</v>
      </c>
      <c r="D182" s="6" t="s">
        <v>494</v>
      </c>
      <c r="E182" s="7" t="s">
        <v>22</v>
      </c>
      <c r="F182" s="8">
        <v>7.14</v>
      </c>
      <c r="G182" s="8">
        <v>1599.74</v>
      </c>
      <c r="H182" s="8">
        <v>22.12</v>
      </c>
      <c r="I182" s="8">
        <f t="shared" ref="I182:I196" si="12">ROUND(G182 * ROUND(1 + (H182/100),4),2)</f>
        <v>1953.6</v>
      </c>
      <c r="J182" s="8">
        <f t="shared" si="10"/>
        <v>13948.7</v>
      </c>
    </row>
    <row r="183" spans="1:10" ht="15.6" x14ac:dyDescent="0.3">
      <c r="A183" s="6" t="s">
        <v>495</v>
      </c>
      <c r="B183" s="7" t="s">
        <v>496</v>
      </c>
      <c r="C183" s="7" t="s">
        <v>16</v>
      </c>
      <c r="D183" s="6" t="s">
        <v>497</v>
      </c>
      <c r="E183" s="7" t="s">
        <v>34</v>
      </c>
      <c r="F183" s="8">
        <v>1</v>
      </c>
      <c r="G183" s="8">
        <v>2502.06</v>
      </c>
      <c r="H183" s="8">
        <v>22.12</v>
      </c>
      <c r="I183" s="8">
        <f t="shared" si="12"/>
        <v>3055.52</v>
      </c>
      <c r="J183" s="8">
        <f t="shared" si="10"/>
        <v>3055.52</v>
      </c>
    </row>
    <row r="184" spans="1:10" ht="15.6" x14ac:dyDescent="0.3">
      <c r="A184" s="6" t="s">
        <v>498</v>
      </c>
      <c r="B184" s="7" t="s">
        <v>499</v>
      </c>
      <c r="C184" s="7" t="s">
        <v>32</v>
      </c>
      <c r="D184" s="6" t="s">
        <v>500</v>
      </c>
      <c r="E184" s="7" t="s">
        <v>34</v>
      </c>
      <c r="F184" s="8">
        <v>8</v>
      </c>
      <c r="G184" s="8">
        <v>240.66</v>
      </c>
      <c r="H184" s="8">
        <v>22.12</v>
      </c>
      <c r="I184" s="8">
        <f t="shared" si="12"/>
        <v>293.89</v>
      </c>
      <c r="J184" s="8">
        <f t="shared" si="10"/>
        <v>2351.12</v>
      </c>
    </row>
    <row r="185" spans="1:10" ht="15.6" x14ac:dyDescent="0.3">
      <c r="A185" s="6" t="s">
        <v>501</v>
      </c>
      <c r="B185" s="7" t="s">
        <v>502</v>
      </c>
      <c r="C185" s="7" t="s">
        <v>32</v>
      </c>
      <c r="D185" s="6" t="s">
        <v>503</v>
      </c>
      <c r="E185" s="7" t="s">
        <v>34</v>
      </c>
      <c r="F185" s="8">
        <v>5</v>
      </c>
      <c r="G185" s="8">
        <v>59.91</v>
      </c>
      <c r="H185" s="8">
        <v>22.12</v>
      </c>
      <c r="I185" s="8">
        <f t="shared" si="12"/>
        <v>73.16</v>
      </c>
      <c r="J185" s="8">
        <f t="shared" si="10"/>
        <v>365.8</v>
      </c>
    </row>
    <row r="186" spans="1:10" ht="15.6" x14ac:dyDescent="0.3">
      <c r="A186" s="6" t="s">
        <v>504</v>
      </c>
      <c r="B186" s="7" t="s">
        <v>505</v>
      </c>
      <c r="C186" s="7" t="s">
        <v>16</v>
      </c>
      <c r="D186" s="6" t="s">
        <v>506</v>
      </c>
      <c r="E186" s="7" t="s">
        <v>34</v>
      </c>
      <c r="F186" s="8">
        <v>2</v>
      </c>
      <c r="G186" s="8">
        <v>379.08</v>
      </c>
      <c r="H186" s="8">
        <v>22.12</v>
      </c>
      <c r="I186" s="8">
        <f t="shared" si="12"/>
        <v>462.93</v>
      </c>
      <c r="J186" s="8">
        <f t="shared" si="10"/>
        <v>925.86</v>
      </c>
    </row>
    <row r="187" spans="1:10" ht="15.6" x14ac:dyDescent="0.3">
      <c r="A187" s="6" t="s">
        <v>507</v>
      </c>
      <c r="B187" s="7" t="s">
        <v>508</v>
      </c>
      <c r="C187" s="7" t="s">
        <v>16</v>
      </c>
      <c r="D187" s="6" t="s">
        <v>509</v>
      </c>
      <c r="E187" s="7" t="s">
        <v>34</v>
      </c>
      <c r="F187" s="8">
        <v>8</v>
      </c>
      <c r="G187" s="8">
        <v>374.73</v>
      </c>
      <c r="H187" s="8">
        <v>22.12</v>
      </c>
      <c r="I187" s="8">
        <f t="shared" si="12"/>
        <v>457.62</v>
      </c>
      <c r="J187" s="8">
        <f t="shared" si="10"/>
        <v>3660.96</v>
      </c>
    </row>
    <row r="188" spans="1:10" ht="15.6" x14ac:dyDescent="0.3">
      <c r="A188" s="6" t="s">
        <v>510</v>
      </c>
      <c r="B188" s="7" t="s">
        <v>511</v>
      </c>
      <c r="C188" s="7" t="s">
        <v>16</v>
      </c>
      <c r="D188" s="6" t="s">
        <v>512</v>
      </c>
      <c r="E188" s="7" t="s">
        <v>34</v>
      </c>
      <c r="F188" s="8">
        <v>27</v>
      </c>
      <c r="G188" s="8">
        <v>276.64999999999998</v>
      </c>
      <c r="H188" s="8">
        <v>22.12</v>
      </c>
      <c r="I188" s="8">
        <f t="shared" si="12"/>
        <v>337.84</v>
      </c>
      <c r="J188" s="8">
        <f t="shared" si="10"/>
        <v>9121.68</v>
      </c>
    </row>
    <row r="189" spans="1:10" ht="15.6" x14ac:dyDescent="0.3">
      <c r="A189" s="6" t="s">
        <v>513</v>
      </c>
      <c r="B189" s="7" t="s">
        <v>514</v>
      </c>
      <c r="C189" s="7" t="s">
        <v>16</v>
      </c>
      <c r="D189" s="6" t="s">
        <v>515</v>
      </c>
      <c r="E189" s="7" t="s">
        <v>34</v>
      </c>
      <c r="F189" s="8">
        <v>7</v>
      </c>
      <c r="G189" s="8">
        <v>816.11</v>
      </c>
      <c r="H189" s="8">
        <v>22.12</v>
      </c>
      <c r="I189" s="8">
        <f t="shared" si="12"/>
        <v>996.63</v>
      </c>
      <c r="J189" s="8">
        <f t="shared" si="10"/>
        <v>6976.41</v>
      </c>
    </row>
    <row r="190" spans="1:10" ht="15.6" x14ac:dyDescent="0.3">
      <c r="A190" s="6" t="s">
        <v>516</v>
      </c>
      <c r="B190" s="7" t="s">
        <v>517</v>
      </c>
      <c r="C190" s="7" t="s">
        <v>16</v>
      </c>
      <c r="D190" s="6" t="s">
        <v>518</v>
      </c>
      <c r="E190" s="7" t="s">
        <v>34</v>
      </c>
      <c r="F190" s="8">
        <v>10</v>
      </c>
      <c r="G190" s="8">
        <v>223.85</v>
      </c>
      <c r="H190" s="8">
        <v>22.12</v>
      </c>
      <c r="I190" s="8">
        <f t="shared" si="12"/>
        <v>273.37</v>
      </c>
      <c r="J190" s="8">
        <f t="shared" si="10"/>
        <v>2733.7</v>
      </c>
    </row>
    <row r="191" spans="1:10" ht="15.6" x14ac:dyDescent="0.3">
      <c r="A191" s="6" t="s">
        <v>519</v>
      </c>
      <c r="B191" s="7" t="s">
        <v>351</v>
      </c>
      <c r="C191" s="7" t="s">
        <v>16</v>
      </c>
      <c r="D191" s="6" t="s">
        <v>352</v>
      </c>
      <c r="E191" s="7" t="s">
        <v>34</v>
      </c>
      <c r="F191" s="8">
        <v>10</v>
      </c>
      <c r="G191" s="8">
        <v>113.09</v>
      </c>
      <c r="H191" s="8">
        <v>22.12</v>
      </c>
      <c r="I191" s="8">
        <f t="shared" si="12"/>
        <v>138.11000000000001</v>
      </c>
      <c r="J191" s="8">
        <f t="shared" si="10"/>
        <v>1381.1</v>
      </c>
    </row>
    <row r="192" spans="1:10" ht="15.6" x14ac:dyDescent="0.3">
      <c r="A192" s="6" t="s">
        <v>520</v>
      </c>
      <c r="B192" s="7" t="s">
        <v>521</v>
      </c>
      <c r="C192" s="7" t="s">
        <v>32</v>
      </c>
      <c r="D192" s="6" t="s">
        <v>522</v>
      </c>
      <c r="E192" s="7" t="s">
        <v>34</v>
      </c>
      <c r="F192" s="8">
        <v>5</v>
      </c>
      <c r="G192" s="8">
        <v>355.88</v>
      </c>
      <c r="H192" s="8">
        <v>22.12</v>
      </c>
      <c r="I192" s="8">
        <f t="shared" si="12"/>
        <v>434.6</v>
      </c>
      <c r="J192" s="8">
        <f t="shared" si="10"/>
        <v>2173</v>
      </c>
    </row>
    <row r="193" spans="1:10" ht="15.6" x14ac:dyDescent="0.3">
      <c r="A193" s="6" t="s">
        <v>523</v>
      </c>
      <c r="B193" s="7" t="s">
        <v>524</v>
      </c>
      <c r="C193" s="7" t="s">
        <v>16</v>
      </c>
      <c r="D193" s="6" t="s">
        <v>525</v>
      </c>
      <c r="E193" s="7" t="s">
        <v>34</v>
      </c>
      <c r="F193" s="8">
        <v>1</v>
      </c>
      <c r="G193" s="8">
        <v>160.37</v>
      </c>
      <c r="H193" s="8">
        <v>22.12</v>
      </c>
      <c r="I193" s="8">
        <f t="shared" si="12"/>
        <v>195.84</v>
      </c>
      <c r="J193" s="8">
        <f t="shared" si="10"/>
        <v>195.84</v>
      </c>
    </row>
    <row r="194" spans="1:10" ht="15.6" x14ac:dyDescent="0.3">
      <c r="A194" s="6" t="s">
        <v>526</v>
      </c>
      <c r="B194" s="7" t="s">
        <v>527</v>
      </c>
      <c r="C194" s="7" t="s">
        <v>32</v>
      </c>
      <c r="D194" s="6" t="s">
        <v>528</v>
      </c>
      <c r="E194" s="7" t="s">
        <v>34</v>
      </c>
      <c r="F194" s="8">
        <v>1</v>
      </c>
      <c r="G194" s="8">
        <v>1015.82</v>
      </c>
      <c r="H194" s="8">
        <v>22.12</v>
      </c>
      <c r="I194" s="8">
        <f t="shared" si="12"/>
        <v>1240.52</v>
      </c>
      <c r="J194" s="8">
        <f t="shared" si="10"/>
        <v>1240.52</v>
      </c>
    </row>
    <row r="195" spans="1:10" ht="15.6" x14ac:dyDescent="0.3">
      <c r="A195" s="6" t="s">
        <v>529</v>
      </c>
      <c r="B195" s="7" t="s">
        <v>530</v>
      </c>
      <c r="C195" s="7" t="s">
        <v>16</v>
      </c>
      <c r="D195" s="6" t="s">
        <v>531</v>
      </c>
      <c r="E195" s="7" t="s">
        <v>34</v>
      </c>
      <c r="F195" s="8">
        <v>21</v>
      </c>
      <c r="G195" s="8">
        <v>115.32</v>
      </c>
      <c r="H195" s="8">
        <v>22.12</v>
      </c>
      <c r="I195" s="8">
        <f t="shared" si="12"/>
        <v>140.83000000000001</v>
      </c>
      <c r="J195" s="8">
        <f t="shared" ref="J195:J258" si="13">ROUND(ROUND(F195,2)*ROUND(I195,2),2)</f>
        <v>2957.43</v>
      </c>
    </row>
    <row r="196" spans="1:10" ht="23.4" x14ac:dyDescent="0.3">
      <c r="A196" s="6" t="s">
        <v>532</v>
      </c>
      <c r="B196" s="7" t="s">
        <v>533</v>
      </c>
      <c r="C196" s="7" t="s">
        <v>16</v>
      </c>
      <c r="D196" s="6" t="s">
        <v>534</v>
      </c>
      <c r="E196" s="7" t="s">
        <v>34</v>
      </c>
      <c r="F196" s="8">
        <v>6</v>
      </c>
      <c r="G196" s="8">
        <v>523.11</v>
      </c>
      <c r="H196" s="8">
        <v>22.12</v>
      </c>
      <c r="I196" s="8">
        <f t="shared" si="12"/>
        <v>638.82000000000005</v>
      </c>
      <c r="J196" s="8">
        <f t="shared" si="13"/>
        <v>3832.92</v>
      </c>
    </row>
    <row r="197" spans="1:10" ht="19.95" customHeight="1" x14ac:dyDescent="0.3">
      <c r="A197" s="2" t="s">
        <v>535</v>
      </c>
      <c r="B197" s="11" t="s">
        <v>536</v>
      </c>
      <c r="C197" s="11"/>
      <c r="D197" s="11"/>
      <c r="E197" s="11"/>
      <c r="F197" s="3">
        <v>1</v>
      </c>
      <c r="G197" s="4">
        <f>ROUND(F198*G198,2)+ROUND(F241*G241,2)+ROUND(F276*G276,2)+ROUND(F295*G295,2)</f>
        <v>157980.65</v>
      </c>
      <c r="H197" s="5"/>
      <c r="I197" s="4">
        <f>ROUND(J198+J241+J276+J295,2)</f>
        <v>190599.9</v>
      </c>
      <c r="J197" s="4">
        <f t="shared" si="13"/>
        <v>190599.9</v>
      </c>
    </row>
    <row r="198" spans="1:10" ht="19.95" customHeight="1" x14ac:dyDescent="0.3">
      <c r="A198" s="2" t="s">
        <v>537</v>
      </c>
      <c r="B198" s="11" t="s">
        <v>538</v>
      </c>
      <c r="C198" s="11"/>
      <c r="D198" s="11"/>
      <c r="E198" s="11"/>
      <c r="F198" s="3">
        <v>1</v>
      </c>
      <c r="G198" s="4">
        <f>ROUND(F199*G199,2)+ROUND(F200*G200,2)+ROUND(F201*G201,2)+ROUND(F202*G202,2)+ROUND(F203*G203,2)+ROUND(F204*G204,2)+ROUND(F205*G205,2)+ROUND(F206*G206,2)+ROUND(F207*G207,2)+ROUND(F208*G208,2)+ROUND(F209*G209,2)+ROUND(F210*G210,2)+ROUND(F211*G211,2)+ROUND(F212*G212,2)+ROUND(F213*G213,2)+ROUND(F214*G214,2)+ROUND(F215*G215,2)+ROUND(F216*G216,2)+ROUND(F217*G217,2)+ROUND(F218*G218,2)+ROUND(F219*G219,2)+ROUND(F220*G220,2)+ROUND(F221*G221,2)+ROUND(F222*G222,2)+ROUND(F223*G223,2)+ROUND(F224*G224,2)+ROUND(F225*G225,2)+ROUND(F226*G226,2)+ROUND(F227*G227,2)+ROUND(F228*G228,2)+ROUND(F229*G229,2)+ROUND(F230*G230,2)+ROUND(F231*G231,2)+ROUND(F232*G232,2)+ROUND(F233*G233,2)+ROUND(F234*G234,2)+ROUND(F235*G235,2)+ROUND(F236*G236,2)+ROUND(F237*G237,2)+ROUND(F238*G238,2)+ROUND(F239*G239,2)+ROUND(F240*G240,2)</f>
        <v>75694.94</v>
      </c>
      <c r="H198" s="5"/>
      <c r="I198" s="4">
        <f>ROUND(SUM(J199:J240),2)</f>
        <v>90111.96</v>
      </c>
      <c r="J198" s="4">
        <f t="shared" si="13"/>
        <v>90111.96</v>
      </c>
    </row>
    <row r="199" spans="1:10" ht="15.6" x14ac:dyDescent="0.3">
      <c r="A199" s="6" t="s">
        <v>539</v>
      </c>
      <c r="B199" s="7" t="s">
        <v>540</v>
      </c>
      <c r="C199" s="7" t="s">
        <v>16</v>
      </c>
      <c r="D199" s="6" t="s">
        <v>541</v>
      </c>
      <c r="E199" s="7" t="s">
        <v>34</v>
      </c>
      <c r="F199" s="8">
        <v>1</v>
      </c>
      <c r="G199" s="8">
        <v>74.89</v>
      </c>
      <c r="H199" s="8">
        <v>22.12</v>
      </c>
      <c r="I199" s="8">
        <f t="shared" ref="I199:I240" si="14">ROUND(G199 * ROUND(1 + (H199/100),4),2)</f>
        <v>91.46</v>
      </c>
      <c r="J199" s="8">
        <f t="shared" si="13"/>
        <v>91.46</v>
      </c>
    </row>
    <row r="200" spans="1:10" ht="15.6" x14ac:dyDescent="0.3">
      <c r="A200" s="6" t="s">
        <v>542</v>
      </c>
      <c r="B200" s="7" t="s">
        <v>543</v>
      </c>
      <c r="C200" s="7" t="s">
        <v>32</v>
      </c>
      <c r="D200" s="6" t="s">
        <v>544</v>
      </c>
      <c r="E200" s="7" t="s">
        <v>34</v>
      </c>
      <c r="F200" s="8">
        <v>1</v>
      </c>
      <c r="G200" s="8">
        <v>85.38</v>
      </c>
      <c r="H200" s="8">
        <v>22.12</v>
      </c>
      <c r="I200" s="8">
        <f t="shared" si="14"/>
        <v>104.27</v>
      </c>
      <c r="J200" s="8">
        <f t="shared" si="13"/>
        <v>104.27</v>
      </c>
    </row>
    <row r="201" spans="1:10" ht="15.6" x14ac:dyDescent="0.3">
      <c r="A201" s="6" t="s">
        <v>545</v>
      </c>
      <c r="B201" s="7" t="s">
        <v>546</v>
      </c>
      <c r="C201" s="7" t="s">
        <v>32</v>
      </c>
      <c r="D201" s="6" t="s">
        <v>547</v>
      </c>
      <c r="E201" s="7" t="s">
        <v>34</v>
      </c>
      <c r="F201" s="8">
        <v>1</v>
      </c>
      <c r="G201" s="8">
        <v>46.52</v>
      </c>
      <c r="H201" s="8">
        <v>22.12</v>
      </c>
      <c r="I201" s="8">
        <f t="shared" si="14"/>
        <v>56.81</v>
      </c>
      <c r="J201" s="8">
        <f t="shared" si="13"/>
        <v>56.81</v>
      </c>
    </row>
    <row r="202" spans="1:10" ht="23.4" x14ac:dyDescent="0.3">
      <c r="A202" s="6" t="s">
        <v>548</v>
      </c>
      <c r="B202" s="7" t="s">
        <v>549</v>
      </c>
      <c r="C202" s="7" t="s">
        <v>32</v>
      </c>
      <c r="D202" s="6" t="s">
        <v>550</v>
      </c>
      <c r="E202" s="7" t="s">
        <v>34</v>
      </c>
      <c r="F202" s="8">
        <v>3</v>
      </c>
      <c r="G202" s="8">
        <v>10.78</v>
      </c>
      <c r="H202" s="8">
        <v>22.12</v>
      </c>
      <c r="I202" s="8">
        <f t="shared" si="14"/>
        <v>13.16</v>
      </c>
      <c r="J202" s="8">
        <f t="shared" si="13"/>
        <v>39.479999999999997</v>
      </c>
    </row>
    <row r="203" spans="1:10" ht="15.6" x14ac:dyDescent="0.3">
      <c r="A203" s="6" t="s">
        <v>551</v>
      </c>
      <c r="B203" s="7" t="s">
        <v>552</v>
      </c>
      <c r="C203" s="7" t="s">
        <v>32</v>
      </c>
      <c r="D203" s="6" t="s">
        <v>553</v>
      </c>
      <c r="E203" s="7" t="s">
        <v>34</v>
      </c>
      <c r="F203" s="8">
        <v>18</v>
      </c>
      <c r="G203" s="8">
        <v>27.64</v>
      </c>
      <c r="H203" s="8">
        <v>22.12</v>
      </c>
      <c r="I203" s="8">
        <f t="shared" si="14"/>
        <v>33.75</v>
      </c>
      <c r="J203" s="8">
        <f t="shared" si="13"/>
        <v>607.5</v>
      </c>
    </row>
    <row r="204" spans="1:10" ht="15.6" x14ac:dyDescent="0.3">
      <c r="A204" s="6" t="s">
        <v>554</v>
      </c>
      <c r="B204" s="7" t="s">
        <v>555</v>
      </c>
      <c r="C204" s="7" t="s">
        <v>32</v>
      </c>
      <c r="D204" s="6" t="s">
        <v>556</v>
      </c>
      <c r="E204" s="7" t="s">
        <v>74</v>
      </c>
      <c r="F204" s="8">
        <v>100.9</v>
      </c>
      <c r="G204" s="8">
        <v>29.97</v>
      </c>
      <c r="H204" s="8">
        <v>22.12</v>
      </c>
      <c r="I204" s="8">
        <f t="shared" si="14"/>
        <v>36.6</v>
      </c>
      <c r="J204" s="8">
        <f t="shared" si="13"/>
        <v>3692.94</v>
      </c>
    </row>
    <row r="205" spans="1:10" ht="15.6" x14ac:dyDescent="0.3">
      <c r="A205" s="6" t="s">
        <v>557</v>
      </c>
      <c r="B205" s="7" t="s">
        <v>558</v>
      </c>
      <c r="C205" s="7" t="s">
        <v>32</v>
      </c>
      <c r="D205" s="6" t="s">
        <v>559</v>
      </c>
      <c r="E205" s="7" t="s">
        <v>34</v>
      </c>
      <c r="F205" s="8">
        <v>5</v>
      </c>
      <c r="G205" s="8">
        <v>31.44</v>
      </c>
      <c r="H205" s="8">
        <v>22.12</v>
      </c>
      <c r="I205" s="8">
        <f t="shared" si="14"/>
        <v>38.39</v>
      </c>
      <c r="J205" s="8">
        <f t="shared" si="13"/>
        <v>191.95</v>
      </c>
    </row>
    <row r="206" spans="1:10" ht="15.6" x14ac:dyDescent="0.3">
      <c r="A206" s="6" t="s">
        <v>560</v>
      </c>
      <c r="B206" s="7" t="s">
        <v>561</v>
      </c>
      <c r="C206" s="7" t="s">
        <v>16</v>
      </c>
      <c r="D206" s="6" t="s">
        <v>562</v>
      </c>
      <c r="E206" s="7" t="s">
        <v>34</v>
      </c>
      <c r="F206" s="8">
        <v>1</v>
      </c>
      <c r="G206" s="8">
        <v>1092.82</v>
      </c>
      <c r="H206" s="8">
        <v>22.12</v>
      </c>
      <c r="I206" s="8">
        <f t="shared" si="14"/>
        <v>1334.55</v>
      </c>
      <c r="J206" s="8">
        <f t="shared" si="13"/>
        <v>1334.55</v>
      </c>
    </row>
    <row r="207" spans="1:10" ht="15.6" x14ac:dyDescent="0.3">
      <c r="A207" s="6" t="s">
        <v>563</v>
      </c>
      <c r="B207" s="7" t="s">
        <v>564</v>
      </c>
      <c r="C207" s="7" t="s">
        <v>32</v>
      </c>
      <c r="D207" s="6" t="s">
        <v>565</v>
      </c>
      <c r="E207" s="7" t="s">
        <v>34</v>
      </c>
      <c r="F207" s="8">
        <v>1</v>
      </c>
      <c r="G207" s="8">
        <v>46.64</v>
      </c>
      <c r="H207" s="8">
        <v>22.12</v>
      </c>
      <c r="I207" s="8">
        <f t="shared" si="14"/>
        <v>56.96</v>
      </c>
      <c r="J207" s="8">
        <f t="shared" si="13"/>
        <v>56.96</v>
      </c>
    </row>
    <row r="208" spans="1:10" ht="15.6" x14ac:dyDescent="0.3">
      <c r="A208" s="6" t="s">
        <v>566</v>
      </c>
      <c r="B208" s="7" t="s">
        <v>567</v>
      </c>
      <c r="C208" s="7" t="s">
        <v>32</v>
      </c>
      <c r="D208" s="6" t="s">
        <v>568</v>
      </c>
      <c r="E208" s="7" t="s">
        <v>34</v>
      </c>
      <c r="F208" s="8">
        <v>1</v>
      </c>
      <c r="G208" s="8">
        <v>196.58</v>
      </c>
      <c r="H208" s="8">
        <v>22.12</v>
      </c>
      <c r="I208" s="8">
        <f t="shared" si="14"/>
        <v>240.06</v>
      </c>
      <c r="J208" s="8">
        <f t="shared" si="13"/>
        <v>240.06</v>
      </c>
    </row>
    <row r="209" spans="1:10" ht="15.6" x14ac:dyDescent="0.3">
      <c r="A209" s="6" t="s">
        <v>569</v>
      </c>
      <c r="B209" s="7" t="s">
        <v>570</v>
      </c>
      <c r="C209" s="7" t="s">
        <v>32</v>
      </c>
      <c r="D209" s="6" t="s">
        <v>571</v>
      </c>
      <c r="E209" s="7" t="s">
        <v>34</v>
      </c>
      <c r="F209" s="8">
        <v>28</v>
      </c>
      <c r="G209" s="8">
        <v>111.01</v>
      </c>
      <c r="H209" s="8">
        <v>22.12</v>
      </c>
      <c r="I209" s="8">
        <f t="shared" si="14"/>
        <v>135.57</v>
      </c>
      <c r="J209" s="8">
        <f t="shared" si="13"/>
        <v>3795.96</v>
      </c>
    </row>
    <row r="210" spans="1:10" ht="15.6" x14ac:dyDescent="0.3">
      <c r="A210" s="6" t="s">
        <v>572</v>
      </c>
      <c r="B210" s="7" t="s">
        <v>573</v>
      </c>
      <c r="C210" s="7" t="s">
        <v>32</v>
      </c>
      <c r="D210" s="6" t="s">
        <v>574</v>
      </c>
      <c r="E210" s="7" t="s">
        <v>34</v>
      </c>
      <c r="F210" s="8">
        <v>3</v>
      </c>
      <c r="G210" s="8">
        <v>105.38</v>
      </c>
      <c r="H210" s="8">
        <v>22.12</v>
      </c>
      <c r="I210" s="8">
        <f t="shared" si="14"/>
        <v>128.69</v>
      </c>
      <c r="J210" s="8">
        <f t="shared" si="13"/>
        <v>386.07</v>
      </c>
    </row>
    <row r="211" spans="1:10" ht="23.4" x14ac:dyDescent="0.3">
      <c r="A211" s="6" t="s">
        <v>575</v>
      </c>
      <c r="B211" s="7" t="s">
        <v>576</v>
      </c>
      <c r="C211" s="7" t="s">
        <v>32</v>
      </c>
      <c r="D211" s="6" t="s">
        <v>577</v>
      </c>
      <c r="E211" s="7" t="s">
        <v>74</v>
      </c>
      <c r="F211" s="8">
        <v>2</v>
      </c>
      <c r="G211" s="8">
        <v>58.12</v>
      </c>
      <c r="H211" s="8">
        <v>22.12</v>
      </c>
      <c r="I211" s="8">
        <f t="shared" si="14"/>
        <v>70.98</v>
      </c>
      <c r="J211" s="8">
        <f t="shared" si="13"/>
        <v>141.96</v>
      </c>
    </row>
    <row r="212" spans="1:10" ht="23.4" x14ac:dyDescent="0.3">
      <c r="A212" s="6" t="s">
        <v>578</v>
      </c>
      <c r="B212" s="7" t="s">
        <v>579</v>
      </c>
      <c r="C212" s="7" t="s">
        <v>32</v>
      </c>
      <c r="D212" s="6" t="s">
        <v>580</v>
      </c>
      <c r="E212" s="7" t="s">
        <v>74</v>
      </c>
      <c r="F212" s="8">
        <v>1</v>
      </c>
      <c r="G212" s="8">
        <v>101.81</v>
      </c>
      <c r="H212" s="8">
        <v>22.12</v>
      </c>
      <c r="I212" s="8">
        <f t="shared" si="14"/>
        <v>124.33</v>
      </c>
      <c r="J212" s="8">
        <f t="shared" si="13"/>
        <v>124.33</v>
      </c>
    </row>
    <row r="213" spans="1:10" ht="15.6" x14ac:dyDescent="0.3">
      <c r="A213" s="6" t="s">
        <v>581</v>
      </c>
      <c r="B213" s="7" t="s">
        <v>582</v>
      </c>
      <c r="C213" s="7" t="s">
        <v>32</v>
      </c>
      <c r="D213" s="6" t="s">
        <v>583</v>
      </c>
      <c r="E213" s="7" t="s">
        <v>34</v>
      </c>
      <c r="F213" s="8">
        <v>3</v>
      </c>
      <c r="G213" s="8">
        <v>7.36</v>
      </c>
      <c r="H213" s="8">
        <v>22.12</v>
      </c>
      <c r="I213" s="8">
        <f t="shared" si="14"/>
        <v>8.99</v>
      </c>
      <c r="J213" s="8">
        <f t="shared" si="13"/>
        <v>26.97</v>
      </c>
    </row>
    <row r="214" spans="1:10" ht="15.6" x14ac:dyDescent="0.3">
      <c r="A214" s="6" t="s">
        <v>584</v>
      </c>
      <c r="B214" s="7" t="s">
        <v>585</v>
      </c>
      <c r="C214" s="7" t="s">
        <v>32</v>
      </c>
      <c r="D214" s="6" t="s">
        <v>586</v>
      </c>
      <c r="E214" s="7" t="s">
        <v>34</v>
      </c>
      <c r="F214" s="8">
        <v>2</v>
      </c>
      <c r="G214" s="8">
        <v>23.58</v>
      </c>
      <c r="H214" s="8">
        <v>22.12</v>
      </c>
      <c r="I214" s="8">
        <f t="shared" si="14"/>
        <v>28.8</v>
      </c>
      <c r="J214" s="8">
        <f t="shared" si="13"/>
        <v>57.6</v>
      </c>
    </row>
    <row r="215" spans="1:10" ht="23.4" x14ac:dyDescent="0.3">
      <c r="A215" s="6" t="s">
        <v>587</v>
      </c>
      <c r="B215" s="7" t="s">
        <v>588</v>
      </c>
      <c r="C215" s="7" t="s">
        <v>32</v>
      </c>
      <c r="D215" s="6" t="s">
        <v>589</v>
      </c>
      <c r="E215" s="7" t="s">
        <v>34</v>
      </c>
      <c r="F215" s="8">
        <v>61</v>
      </c>
      <c r="G215" s="8">
        <v>3.49</v>
      </c>
      <c r="H215" s="8">
        <v>22.12</v>
      </c>
      <c r="I215" s="8">
        <f t="shared" si="14"/>
        <v>4.26</v>
      </c>
      <c r="J215" s="8">
        <f t="shared" si="13"/>
        <v>259.86</v>
      </c>
    </row>
    <row r="216" spans="1:10" ht="23.4" x14ac:dyDescent="0.3">
      <c r="A216" s="6" t="s">
        <v>590</v>
      </c>
      <c r="B216" s="7" t="s">
        <v>591</v>
      </c>
      <c r="C216" s="7" t="s">
        <v>32</v>
      </c>
      <c r="D216" s="6" t="s">
        <v>592</v>
      </c>
      <c r="E216" s="7" t="s">
        <v>34</v>
      </c>
      <c r="F216" s="8">
        <v>1</v>
      </c>
      <c r="G216" s="8">
        <v>17.23</v>
      </c>
      <c r="H216" s="8">
        <v>22.12</v>
      </c>
      <c r="I216" s="8">
        <f t="shared" si="14"/>
        <v>21.04</v>
      </c>
      <c r="J216" s="8">
        <f t="shared" si="13"/>
        <v>21.04</v>
      </c>
    </row>
    <row r="217" spans="1:10" ht="15.6" x14ac:dyDescent="0.3">
      <c r="A217" s="6" t="s">
        <v>593</v>
      </c>
      <c r="B217" s="7" t="s">
        <v>594</v>
      </c>
      <c r="C217" s="7" t="s">
        <v>32</v>
      </c>
      <c r="D217" s="6" t="s">
        <v>595</v>
      </c>
      <c r="E217" s="7" t="s">
        <v>34</v>
      </c>
      <c r="F217" s="8">
        <v>4</v>
      </c>
      <c r="G217" s="8">
        <v>9.49</v>
      </c>
      <c r="H217" s="8">
        <v>22.12</v>
      </c>
      <c r="I217" s="8">
        <f t="shared" si="14"/>
        <v>11.59</v>
      </c>
      <c r="J217" s="8">
        <f t="shared" si="13"/>
        <v>46.36</v>
      </c>
    </row>
    <row r="218" spans="1:10" ht="15.6" x14ac:dyDescent="0.3">
      <c r="A218" s="6" t="s">
        <v>596</v>
      </c>
      <c r="B218" s="7" t="s">
        <v>597</v>
      </c>
      <c r="C218" s="7" t="s">
        <v>32</v>
      </c>
      <c r="D218" s="6" t="s">
        <v>598</v>
      </c>
      <c r="E218" s="7" t="s">
        <v>34</v>
      </c>
      <c r="F218" s="8">
        <v>86</v>
      </c>
      <c r="G218" s="8">
        <v>7.72</v>
      </c>
      <c r="H218" s="8">
        <v>22.12</v>
      </c>
      <c r="I218" s="8">
        <f t="shared" si="14"/>
        <v>9.43</v>
      </c>
      <c r="J218" s="8">
        <f t="shared" si="13"/>
        <v>810.98</v>
      </c>
    </row>
    <row r="219" spans="1:10" ht="15.6" x14ac:dyDescent="0.3">
      <c r="A219" s="6" t="s">
        <v>599</v>
      </c>
      <c r="B219" s="7" t="s">
        <v>600</v>
      </c>
      <c r="C219" s="7" t="s">
        <v>32</v>
      </c>
      <c r="D219" s="6" t="s">
        <v>601</v>
      </c>
      <c r="E219" s="7" t="s">
        <v>34</v>
      </c>
      <c r="F219" s="8">
        <v>1</v>
      </c>
      <c r="G219" s="8">
        <v>12.96</v>
      </c>
      <c r="H219" s="8">
        <v>22.12</v>
      </c>
      <c r="I219" s="8">
        <f t="shared" si="14"/>
        <v>15.83</v>
      </c>
      <c r="J219" s="8">
        <f t="shared" si="13"/>
        <v>15.83</v>
      </c>
    </row>
    <row r="220" spans="1:10" ht="15.6" x14ac:dyDescent="0.3">
      <c r="A220" s="6" t="s">
        <v>602</v>
      </c>
      <c r="B220" s="7" t="s">
        <v>603</v>
      </c>
      <c r="C220" s="7" t="s">
        <v>32</v>
      </c>
      <c r="D220" s="6" t="s">
        <v>604</v>
      </c>
      <c r="E220" s="7" t="s">
        <v>34</v>
      </c>
      <c r="F220" s="8">
        <v>29</v>
      </c>
      <c r="G220" s="8">
        <v>15.45</v>
      </c>
      <c r="H220" s="8">
        <v>22.12</v>
      </c>
      <c r="I220" s="8">
        <f t="shared" si="14"/>
        <v>18.87</v>
      </c>
      <c r="J220" s="8">
        <f t="shared" si="13"/>
        <v>547.23</v>
      </c>
    </row>
    <row r="221" spans="1:10" ht="15.6" x14ac:dyDescent="0.3">
      <c r="A221" s="6" t="s">
        <v>605</v>
      </c>
      <c r="B221" s="7" t="s">
        <v>606</v>
      </c>
      <c r="C221" s="7" t="s">
        <v>32</v>
      </c>
      <c r="D221" s="6" t="s">
        <v>607</v>
      </c>
      <c r="E221" s="7" t="s">
        <v>34</v>
      </c>
      <c r="F221" s="8">
        <v>1</v>
      </c>
      <c r="G221" s="8">
        <v>34.71</v>
      </c>
      <c r="H221" s="8">
        <v>22.12</v>
      </c>
      <c r="I221" s="8">
        <f t="shared" si="14"/>
        <v>42.39</v>
      </c>
      <c r="J221" s="8">
        <f t="shared" si="13"/>
        <v>42.39</v>
      </c>
    </row>
    <row r="222" spans="1:10" ht="15.6" x14ac:dyDescent="0.3">
      <c r="A222" s="6" t="s">
        <v>608</v>
      </c>
      <c r="B222" s="7" t="s">
        <v>609</v>
      </c>
      <c r="C222" s="7" t="s">
        <v>32</v>
      </c>
      <c r="D222" s="6" t="s">
        <v>610</v>
      </c>
      <c r="E222" s="7" t="s">
        <v>74</v>
      </c>
      <c r="F222" s="8">
        <v>299.39999999999998</v>
      </c>
      <c r="G222" s="8">
        <v>24.72</v>
      </c>
      <c r="H222" s="8">
        <v>22.12</v>
      </c>
      <c r="I222" s="8">
        <f t="shared" si="14"/>
        <v>30.19</v>
      </c>
      <c r="J222" s="8">
        <f t="shared" si="13"/>
        <v>9038.89</v>
      </c>
    </row>
    <row r="223" spans="1:10" ht="15.6" x14ac:dyDescent="0.3">
      <c r="A223" s="6" t="s">
        <v>611</v>
      </c>
      <c r="B223" s="7" t="s">
        <v>612</v>
      </c>
      <c r="C223" s="7" t="s">
        <v>32</v>
      </c>
      <c r="D223" s="6" t="s">
        <v>613</v>
      </c>
      <c r="E223" s="7" t="s">
        <v>34</v>
      </c>
      <c r="F223" s="8">
        <v>39</v>
      </c>
      <c r="G223" s="8">
        <v>10.64</v>
      </c>
      <c r="H223" s="8">
        <v>22.12</v>
      </c>
      <c r="I223" s="8">
        <f t="shared" si="14"/>
        <v>12.99</v>
      </c>
      <c r="J223" s="8">
        <f t="shared" si="13"/>
        <v>506.61</v>
      </c>
    </row>
    <row r="224" spans="1:10" ht="15.6" x14ac:dyDescent="0.3">
      <c r="A224" s="6" t="s">
        <v>614</v>
      </c>
      <c r="B224" s="7" t="s">
        <v>615</v>
      </c>
      <c r="C224" s="7" t="s">
        <v>32</v>
      </c>
      <c r="D224" s="6" t="s">
        <v>616</v>
      </c>
      <c r="E224" s="7" t="s">
        <v>34</v>
      </c>
      <c r="F224" s="8">
        <v>20</v>
      </c>
      <c r="G224" s="8">
        <v>19.7</v>
      </c>
      <c r="H224" s="8">
        <v>22.12</v>
      </c>
      <c r="I224" s="8">
        <f t="shared" si="14"/>
        <v>24.06</v>
      </c>
      <c r="J224" s="8">
        <f t="shared" si="13"/>
        <v>481.2</v>
      </c>
    </row>
    <row r="225" spans="1:10" ht="23.4" x14ac:dyDescent="0.3">
      <c r="A225" s="6" t="s">
        <v>617</v>
      </c>
      <c r="B225" s="7" t="s">
        <v>618</v>
      </c>
      <c r="C225" s="7" t="s">
        <v>32</v>
      </c>
      <c r="D225" s="6" t="s">
        <v>619</v>
      </c>
      <c r="E225" s="7" t="s">
        <v>34</v>
      </c>
      <c r="F225" s="8">
        <v>10</v>
      </c>
      <c r="G225" s="8">
        <v>16.29</v>
      </c>
      <c r="H225" s="8">
        <v>22.12</v>
      </c>
      <c r="I225" s="8">
        <f t="shared" si="14"/>
        <v>19.89</v>
      </c>
      <c r="J225" s="8">
        <f t="shared" si="13"/>
        <v>198.9</v>
      </c>
    </row>
    <row r="226" spans="1:10" ht="23.4" x14ac:dyDescent="0.3">
      <c r="A226" s="6" t="s">
        <v>620</v>
      </c>
      <c r="B226" s="7" t="s">
        <v>621</v>
      </c>
      <c r="C226" s="7" t="s">
        <v>32</v>
      </c>
      <c r="D226" s="6" t="s">
        <v>622</v>
      </c>
      <c r="E226" s="7" t="s">
        <v>34</v>
      </c>
      <c r="F226" s="8">
        <v>55</v>
      </c>
      <c r="G226" s="8">
        <v>13.13</v>
      </c>
      <c r="H226" s="8">
        <v>22.12</v>
      </c>
      <c r="I226" s="8">
        <f t="shared" si="14"/>
        <v>16.03</v>
      </c>
      <c r="J226" s="8">
        <f t="shared" si="13"/>
        <v>881.65</v>
      </c>
    </row>
    <row r="227" spans="1:10" ht="23.4" x14ac:dyDescent="0.3">
      <c r="A227" s="6" t="s">
        <v>623</v>
      </c>
      <c r="B227" s="7" t="s">
        <v>624</v>
      </c>
      <c r="C227" s="7" t="s">
        <v>32</v>
      </c>
      <c r="D227" s="6" t="s">
        <v>625</v>
      </c>
      <c r="E227" s="7" t="s">
        <v>34</v>
      </c>
      <c r="F227" s="8">
        <v>1</v>
      </c>
      <c r="G227" s="8">
        <v>20.420000000000002</v>
      </c>
      <c r="H227" s="8">
        <v>22.12</v>
      </c>
      <c r="I227" s="8">
        <f t="shared" si="14"/>
        <v>24.94</v>
      </c>
      <c r="J227" s="8">
        <f t="shared" si="13"/>
        <v>24.94</v>
      </c>
    </row>
    <row r="228" spans="1:10" ht="23.4" x14ac:dyDescent="0.3">
      <c r="A228" s="6" t="s">
        <v>626</v>
      </c>
      <c r="B228" s="7" t="s">
        <v>627</v>
      </c>
      <c r="C228" s="7" t="s">
        <v>32</v>
      </c>
      <c r="D228" s="6" t="s">
        <v>628</v>
      </c>
      <c r="E228" s="7" t="s">
        <v>34</v>
      </c>
      <c r="F228" s="8">
        <v>1</v>
      </c>
      <c r="G228" s="8">
        <v>9.2899999999999991</v>
      </c>
      <c r="H228" s="8">
        <v>22.12</v>
      </c>
      <c r="I228" s="8">
        <f t="shared" si="14"/>
        <v>11.34</v>
      </c>
      <c r="J228" s="8">
        <f t="shared" si="13"/>
        <v>11.34</v>
      </c>
    </row>
    <row r="229" spans="1:10" ht="15.6" x14ac:dyDescent="0.3">
      <c r="A229" s="6" t="s">
        <v>629</v>
      </c>
      <c r="B229" s="7" t="s">
        <v>630</v>
      </c>
      <c r="C229" s="7" t="s">
        <v>16</v>
      </c>
      <c r="D229" s="6" t="s">
        <v>631</v>
      </c>
      <c r="E229" s="7" t="s">
        <v>34</v>
      </c>
      <c r="F229" s="8">
        <v>1</v>
      </c>
      <c r="G229" s="8">
        <v>14289.93</v>
      </c>
      <c r="H229" s="8">
        <v>22.12</v>
      </c>
      <c r="I229" s="8">
        <f t="shared" si="14"/>
        <v>17450.86</v>
      </c>
      <c r="J229" s="8">
        <f t="shared" si="13"/>
        <v>17450.86</v>
      </c>
    </row>
    <row r="230" spans="1:10" ht="15.6" x14ac:dyDescent="0.3">
      <c r="A230" s="6" t="s">
        <v>632</v>
      </c>
      <c r="B230" s="7" t="s">
        <v>633</v>
      </c>
      <c r="C230" s="7" t="s">
        <v>16</v>
      </c>
      <c r="D230" s="6" t="s">
        <v>634</v>
      </c>
      <c r="E230" s="7" t="s">
        <v>34</v>
      </c>
      <c r="F230" s="8">
        <v>1</v>
      </c>
      <c r="G230" s="8">
        <v>28729.78</v>
      </c>
      <c r="H230" s="8">
        <v>14.02</v>
      </c>
      <c r="I230" s="8">
        <f t="shared" si="14"/>
        <v>32757.7</v>
      </c>
      <c r="J230" s="8">
        <f t="shared" si="13"/>
        <v>32757.7</v>
      </c>
    </row>
    <row r="231" spans="1:10" ht="15.6" x14ac:dyDescent="0.3">
      <c r="A231" s="6" t="s">
        <v>635</v>
      </c>
      <c r="B231" s="7" t="s">
        <v>636</v>
      </c>
      <c r="C231" s="7" t="s">
        <v>32</v>
      </c>
      <c r="D231" s="6" t="s">
        <v>637</v>
      </c>
      <c r="E231" s="7" t="s">
        <v>34</v>
      </c>
      <c r="F231" s="8">
        <v>2</v>
      </c>
      <c r="G231" s="8">
        <v>55.77</v>
      </c>
      <c r="H231" s="8">
        <v>22.12</v>
      </c>
      <c r="I231" s="8">
        <f t="shared" si="14"/>
        <v>68.11</v>
      </c>
      <c r="J231" s="8">
        <f t="shared" si="13"/>
        <v>136.22</v>
      </c>
    </row>
    <row r="232" spans="1:10" ht="15.6" x14ac:dyDescent="0.3">
      <c r="A232" s="6" t="s">
        <v>638</v>
      </c>
      <c r="B232" s="7" t="s">
        <v>639</v>
      </c>
      <c r="C232" s="7" t="s">
        <v>16</v>
      </c>
      <c r="D232" s="6" t="s">
        <v>640</v>
      </c>
      <c r="E232" s="7" t="s">
        <v>34</v>
      </c>
      <c r="F232" s="8">
        <v>1</v>
      </c>
      <c r="G232" s="8">
        <v>169.01</v>
      </c>
      <c r="H232" s="8">
        <v>22.12</v>
      </c>
      <c r="I232" s="8">
        <f t="shared" si="14"/>
        <v>206.4</v>
      </c>
      <c r="J232" s="8">
        <f t="shared" si="13"/>
        <v>206.4</v>
      </c>
    </row>
    <row r="233" spans="1:10" ht="23.4" x14ac:dyDescent="0.3">
      <c r="A233" s="6" t="s">
        <v>641</v>
      </c>
      <c r="B233" s="7" t="s">
        <v>642</v>
      </c>
      <c r="C233" s="7" t="s">
        <v>32</v>
      </c>
      <c r="D233" s="6" t="s">
        <v>643</v>
      </c>
      <c r="E233" s="7" t="s">
        <v>34</v>
      </c>
      <c r="F233" s="8">
        <v>4</v>
      </c>
      <c r="G233" s="8">
        <v>8.33</v>
      </c>
      <c r="H233" s="8">
        <v>22.12</v>
      </c>
      <c r="I233" s="8">
        <f t="shared" si="14"/>
        <v>10.17</v>
      </c>
      <c r="J233" s="8">
        <f t="shared" si="13"/>
        <v>40.68</v>
      </c>
    </row>
    <row r="234" spans="1:10" ht="15.6" x14ac:dyDescent="0.3">
      <c r="A234" s="6" t="s">
        <v>644</v>
      </c>
      <c r="B234" s="7" t="s">
        <v>645</v>
      </c>
      <c r="C234" s="7" t="s">
        <v>32</v>
      </c>
      <c r="D234" s="6" t="s">
        <v>646</v>
      </c>
      <c r="E234" s="7" t="s">
        <v>34</v>
      </c>
      <c r="F234" s="8">
        <v>1</v>
      </c>
      <c r="G234" s="8">
        <v>8.17</v>
      </c>
      <c r="H234" s="8">
        <v>22.12</v>
      </c>
      <c r="I234" s="8">
        <f t="shared" si="14"/>
        <v>9.98</v>
      </c>
      <c r="J234" s="8">
        <f t="shared" si="13"/>
        <v>9.98</v>
      </c>
    </row>
    <row r="235" spans="1:10" ht="15.6" x14ac:dyDescent="0.3">
      <c r="A235" s="6" t="s">
        <v>647</v>
      </c>
      <c r="B235" s="7" t="s">
        <v>648</v>
      </c>
      <c r="C235" s="7" t="s">
        <v>32</v>
      </c>
      <c r="D235" s="6" t="s">
        <v>649</v>
      </c>
      <c r="E235" s="7" t="s">
        <v>34</v>
      </c>
      <c r="F235" s="8">
        <v>6</v>
      </c>
      <c r="G235" s="8">
        <v>16.38</v>
      </c>
      <c r="H235" s="8">
        <v>22.12</v>
      </c>
      <c r="I235" s="8">
        <f t="shared" si="14"/>
        <v>20</v>
      </c>
      <c r="J235" s="8">
        <f t="shared" si="13"/>
        <v>120</v>
      </c>
    </row>
    <row r="236" spans="1:10" ht="15.6" x14ac:dyDescent="0.3">
      <c r="A236" s="6" t="s">
        <v>650</v>
      </c>
      <c r="B236" s="7" t="s">
        <v>651</v>
      </c>
      <c r="C236" s="7" t="s">
        <v>16</v>
      </c>
      <c r="D236" s="6" t="s">
        <v>652</v>
      </c>
      <c r="E236" s="7" t="s">
        <v>34</v>
      </c>
      <c r="F236" s="8">
        <v>1</v>
      </c>
      <c r="G236" s="8">
        <v>392.19</v>
      </c>
      <c r="H236" s="8">
        <v>22.12</v>
      </c>
      <c r="I236" s="8">
        <f t="shared" si="14"/>
        <v>478.94</v>
      </c>
      <c r="J236" s="8">
        <f t="shared" si="13"/>
        <v>478.94</v>
      </c>
    </row>
    <row r="237" spans="1:10" ht="15.6" x14ac:dyDescent="0.3">
      <c r="A237" s="6" t="s">
        <v>653</v>
      </c>
      <c r="B237" s="7" t="s">
        <v>654</v>
      </c>
      <c r="C237" s="7" t="s">
        <v>32</v>
      </c>
      <c r="D237" s="6" t="s">
        <v>655</v>
      </c>
      <c r="E237" s="7" t="s">
        <v>74</v>
      </c>
      <c r="F237" s="8">
        <v>12.4</v>
      </c>
      <c r="G237" s="8">
        <v>33.520000000000003</v>
      </c>
      <c r="H237" s="8">
        <v>22.12</v>
      </c>
      <c r="I237" s="8">
        <f t="shared" si="14"/>
        <v>40.93</v>
      </c>
      <c r="J237" s="8">
        <f t="shared" si="13"/>
        <v>507.53</v>
      </c>
    </row>
    <row r="238" spans="1:10" ht="15.6" x14ac:dyDescent="0.3">
      <c r="A238" s="6" t="s">
        <v>656</v>
      </c>
      <c r="B238" s="7" t="s">
        <v>657</v>
      </c>
      <c r="C238" s="7" t="s">
        <v>32</v>
      </c>
      <c r="D238" s="6" t="s">
        <v>658</v>
      </c>
      <c r="E238" s="7" t="s">
        <v>34</v>
      </c>
      <c r="F238" s="8">
        <v>1</v>
      </c>
      <c r="G238" s="8">
        <v>20.3</v>
      </c>
      <c r="H238" s="8">
        <v>22.12</v>
      </c>
      <c r="I238" s="8">
        <f t="shared" si="14"/>
        <v>24.79</v>
      </c>
      <c r="J238" s="8">
        <f t="shared" si="13"/>
        <v>24.79</v>
      </c>
    </row>
    <row r="239" spans="1:10" ht="15.6" x14ac:dyDescent="0.3">
      <c r="A239" s="6" t="s">
        <v>659</v>
      </c>
      <c r="B239" s="7" t="s">
        <v>660</v>
      </c>
      <c r="C239" s="7" t="s">
        <v>16</v>
      </c>
      <c r="D239" s="6" t="s">
        <v>661</v>
      </c>
      <c r="E239" s="7" t="s">
        <v>34</v>
      </c>
      <c r="F239" s="8">
        <v>1</v>
      </c>
      <c r="G239" s="8">
        <v>4884.7299999999996</v>
      </c>
      <c r="H239" s="8">
        <v>22.12</v>
      </c>
      <c r="I239" s="8">
        <f t="shared" si="14"/>
        <v>5965.23</v>
      </c>
      <c r="J239" s="8">
        <f t="shared" si="13"/>
        <v>5965.23</v>
      </c>
    </row>
    <row r="240" spans="1:10" ht="23.4" x14ac:dyDescent="0.3">
      <c r="A240" s="6" t="s">
        <v>662</v>
      </c>
      <c r="B240" s="7" t="s">
        <v>663</v>
      </c>
      <c r="C240" s="7" t="s">
        <v>16</v>
      </c>
      <c r="D240" s="6" t="s">
        <v>664</v>
      </c>
      <c r="E240" s="7" t="s">
        <v>665</v>
      </c>
      <c r="F240" s="8">
        <v>1</v>
      </c>
      <c r="G240" s="8">
        <v>7023.86</v>
      </c>
      <c r="H240" s="8">
        <v>22.12</v>
      </c>
      <c r="I240" s="8">
        <f t="shared" si="14"/>
        <v>8577.5400000000009</v>
      </c>
      <c r="J240" s="8">
        <f t="shared" si="13"/>
        <v>8577.5400000000009</v>
      </c>
    </row>
    <row r="241" spans="1:10" ht="19.95" customHeight="1" x14ac:dyDescent="0.3">
      <c r="A241" s="2" t="s">
        <v>666</v>
      </c>
      <c r="B241" s="11" t="s">
        <v>667</v>
      </c>
      <c r="C241" s="11"/>
      <c r="D241" s="11"/>
      <c r="E241" s="11"/>
      <c r="F241" s="3">
        <v>1</v>
      </c>
      <c r="G241" s="4">
        <f>ROUND(F242*G242,2)+ROUND(F243*G243,2)+ROUND(F244*G244,2)+ROUND(F245*G245,2)+ROUND(F246*G246,2)+ROUND(F247*G247,2)+ROUND(F248*G248,2)+ROUND(F249*G249,2)+ROUND(F250*G250,2)+ROUND(F251*G251,2)+ROUND(F252*G252,2)+ROUND(F253*G253,2)+ROUND(F254*G254,2)+ROUND(F255*G255,2)+ROUND(F256*G256,2)+ROUND(F257*G257,2)+ROUND(F258*G258,2)+ROUND(F259*G259,2)+ROUND(F260*G260,2)+ROUND(F261*G261,2)+ROUND(F262*G262,2)+ROUND(F263*G263,2)+ROUND(F264*G264,2)+ROUND(F265*G265,2)+ROUND(F266*G266,2)+ROUND(F267*G267,2)+ROUND(F268*G268,2)+ROUND(F269*G269,2)+ROUND(F270*G270,2)+ROUND(F271*G271,2)+ROUND(F272*G272,2)+ROUND(F273*G273,2)+ROUND(F274*G274,2)+ROUND(F275*G275,2)</f>
        <v>46836.06</v>
      </c>
      <c r="H241" s="5"/>
      <c r="I241" s="4">
        <f>ROUND(SUM(J242:J275),2)</f>
        <v>57196.31</v>
      </c>
      <c r="J241" s="4">
        <f t="shared" si="13"/>
        <v>57196.31</v>
      </c>
    </row>
    <row r="242" spans="1:10" ht="23.4" x14ac:dyDescent="0.3">
      <c r="A242" s="6" t="s">
        <v>668</v>
      </c>
      <c r="B242" s="7" t="s">
        <v>669</v>
      </c>
      <c r="C242" s="7" t="s">
        <v>32</v>
      </c>
      <c r="D242" s="6" t="s">
        <v>670</v>
      </c>
      <c r="E242" s="7" t="s">
        <v>34</v>
      </c>
      <c r="F242" s="8">
        <v>7</v>
      </c>
      <c r="G242" s="8">
        <v>562.14</v>
      </c>
      <c r="H242" s="8">
        <v>22.12</v>
      </c>
      <c r="I242" s="8">
        <f t="shared" ref="I242:I275" si="15">ROUND(G242 * ROUND(1 + (H242/100),4),2)</f>
        <v>686.49</v>
      </c>
      <c r="J242" s="8">
        <f t="shared" si="13"/>
        <v>4805.43</v>
      </c>
    </row>
    <row r="243" spans="1:10" ht="23.4" x14ac:dyDescent="0.3">
      <c r="A243" s="6" t="s">
        <v>671</v>
      </c>
      <c r="B243" s="7" t="s">
        <v>672</v>
      </c>
      <c r="C243" s="7" t="s">
        <v>32</v>
      </c>
      <c r="D243" s="6" t="s">
        <v>673</v>
      </c>
      <c r="E243" s="7" t="s">
        <v>34</v>
      </c>
      <c r="F243" s="8">
        <v>26</v>
      </c>
      <c r="G243" s="8">
        <v>76.36</v>
      </c>
      <c r="H243" s="8">
        <v>22.12</v>
      </c>
      <c r="I243" s="8">
        <f t="shared" si="15"/>
        <v>93.25</v>
      </c>
      <c r="J243" s="8">
        <f t="shared" si="13"/>
        <v>2424.5</v>
      </c>
    </row>
    <row r="244" spans="1:10" ht="15.6" x14ac:dyDescent="0.3">
      <c r="A244" s="6" t="s">
        <v>674</v>
      </c>
      <c r="B244" s="7" t="s">
        <v>675</v>
      </c>
      <c r="C244" s="7" t="s">
        <v>32</v>
      </c>
      <c r="D244" s="6" t="s">
        <v>676</v>
      </c>
      <c r="E244" s="7" t="s">
        <v>34</v>
      </c>
      <c r="F244" s="8">
        <v>4</v>
      </c>
      <c r="G244" s="8">
        <v>22.78</v>
      </c>
      <c r="H244" s="8">
        <v>22.12</v>
      </c>
      <c r="I244" s="8">
        <f t="shared" si="15"/>
        <v>27.82</v>
      </c>
      <c r="J244" s="8">
        <f t="shared" si="13"/>
        <v>111.28</v>
      </c>
    </row>
    <row r="245" spans="1:10" ht="15.6" x14ac:dyDescent="0.3">
      <c r="A245" s="6" t="s">
        <v>677</v>
      </c>
      <c r="B245" s="7" t="s">
        <v>678</v>
      </c>
      <c r="C245" s="7" t="s">
        <v>32</v>
      </c>
      <c r="D245" s="6" t="s">
        <v>679</v>
      </c>
      <c r="E245" s="7" t="s">
        <v>34</v>
      </c>
      <c r="F245" s="8">
        <v>37</v>
      </c>
      <c r="G245" s="8">
        <v>11.53</v>
      </c>
      <c r="H245" s="8">
        <v>22.12</v>
      </c>
      <c r="I245" s="8">
        <f t="shared" si="15"/>
        <v>14.08</v>
      </c>
      <c r="J245" s="8">
        <f t="shared" si="13"/>
        <v>520.96</v>
      </c>
    </row>
    <row r="246" spans="1:10" ht="15.6" x14ac:dyDescent="0.3">
      <c r="A246" s="6" t="s">
        <v>680</v>
      </c>
      <c r="B246" s="7" t="s">
        <v>681</v>
      </c>
      <c r="C246" s="7" t="s">
        <v>32</v>
      </c>
      <c r="D246" s="6" t="s">
        <v>682</v>
      </c>
      <c r="E246" s="7" t="s">
        <v>34</v>
      </c>
      <c r="F246" s="8">
        <v>2</v>
      </c>
      <c r="G246" s="8">
        <v>21.08</v>
      </c>
      <c r="H246" s="8">
        <v>22.12</v>
      </c>
      <c r="I246" s="8">
        <f t="shared" si="15"/>
        <v>25.74</v>
      </c>
      <c r="J246" s="8">
        <f t="shared" si="13"/>
        <v>51.48</v>
      </c>
    </row>
    <row r="247" spans="1:10" ht="15.6" x14ac:dyDescent="0.3">
      <c r="A247" s="6" t="s">
        <v>683</v>
      </c>
      <c r="B247" s="7" t="s">
        <v>684</v>
      </c>
      <c r="C247" s="7" t="s">
        <v>32</v>
      </c>
      <c r="D247" s="6" t="s">
        <v>685</v>
      </c>
      <c r="E247" s="7" t="s">
        <v>34</v>
      </c>
      <c r="F247" s="8">
        <v>39</v>
      </c>
      <c r="G247" s="8">
        <v>9.52</v>
      </c>
      <c r="H247" s="8">
        <v>22.12</v>
      </c>
      <c r="I247" s="8">
        <f t="shared" si="15"/>
        <v>11.63</v>
      </c>
      <c r="J247" s="8">
        <f t="shared" si="13"/>
        <v>453.57</v>
      </c>
    </row>
    <row r="248" spans="1:10" ht="15.6" x14ac:dyDescent="0.3">
      <c r="A248" s="6" t="s">
        <v>686</v>
      </c>
      <c r="B248" s="7" t="s">
        <v>687</v>
      </c>
      <c r="C248" s="7" t="s">
        <v>32</v>
      </c>
      <c r="D248" s="6" t="s">
        <v>688</v>
      </c>
      <c r="E248" s="7" t="s">
        <v>34</v>
      </c>
      <c r="F248" s="8">
        <v>15</v>
      </c>
      <c r="G248" s="8">
        <v>58.85</v>
      </c>
      <c r="H248" s="8">
        <v>22.12</v>
      </c>
      <c r="I248" s="8">
        <f t="shared" si="15"/>
        <v>71.87</v>
      </c>
      <c r="J248" s="8">
        <f t="shared" si="13"/>
        <v>1078.05</v>
      </c>
    </row>
    <row r="249" spans="1:10" ht="23.4" x14ac:dyDescent="0.3">
      <c r="A249" s="6" t="s">
        <v>689</v>
      </c>
      <c r="B249" s="7" t="s">
        <v>690</v>
      </c>
      <c r="C249" s="7" t="s">
        <v>32</v>
      </c>
      <c r="D249" s="6" t="s">
        <v>691</v>
      </c>
      <c r="E249" s="7" t="s">
        <v>34</v>
      </c>
      <c r="F249" s="8">
        <v>9</v>
      </c>
      <c r="G249" s="8">
        <v>42.69</v>
      </c>
      <c r="H249" s="8">
        <v>22.12</v>
      </c>
      <c r="I249" s="8">
        <f t="shared" si="15"/>
        <v>52.13</v>
      </c>
      <c r="J249" s="8">
        <f t="shared" si="13"/>
        <v>469.17</v>
      </c>
    </row>
    <row r="250" spans="1:10" ht="23.4" x14ac:dyDescent="0.3">
      <c r="A250" s="6" t="s">
        <v>692</v>
      </c>
      <c r="B250" s="7" t="s">
        <v>693</v>
      </c>
      <c r="C250" s="7" t="s">
        <v>32</v>
      </c>
      <c r="D250" s="6" t="s">
        <v>694</v>
      </c>
      <c r="E250" s="7" t="s">
        <v>34</v>
      </c>
      <c r="F250" s="8">
        <v>59</v>
      </c>
      <c r="G250" s="8">
        <v>12.76</v>
      </c>
      <c r="H250" s="8">
        <v>22.12</v>
      </c>
      <c r="I250" s="8">
        <f t="shared" si="15"/>
        <v>15.58</v>
      </c>
      <c r="J250" s="8">
        <f t="shared" si="13"/>
        <v>919.22</v>
      </c>
    </row>
    <row r="251" spans="1:10" ht="23.4" x14ac:dyDescent="0.3">
      <c r="A251" s="6" t="s">
        <v>695</v>
      </c>
      <c r="B251" s="7" t="s">
        <v>696</v>
      </c>
      <c r="C251" s="7" t="s">
        <v>32</v>
      </c>
      <c r="D251" s="6" t="s">
        <v>697</v>
      </c>
      <c r="E251" s="7" t="s">
        <v>34</v>
      </c>
      <c r="F251" s="8">
        <v>29</v>
      </c>
      <c r="G251" s="8">
        <v>10.52</v>
      </c>
      <c r="H251" s="8">
        <v>22.12</v>
      </c>
      <c r="I251" s="8">
        <f t="shared" si="15"/>
        <v>12.85</v>
      </c>
      <c r="J251" s="8">
        <f t="shared" si="13"/>
        <v>372.65</v>
      </c>
    </row>
    <row r="252" spans="1:10" ht="23.4" x14ac:dyDescent="0.3">
      <c r="A252" s="6" t="s">
        <v>698</v>
      </c>
      <c r="B252" s="7" t="s">
        <v>699</v>
      </c>
      <c r="C252" s="7" t="s">
        <v>32</v>
      </c>
      <c r="D252" s="6" t="s">
        <v>700</v>
      </c>
      <c r="E252" s="7" t="s">
        <v>34</v>
      </c>
      <c r="F252" s="8">
        <v>28</v>
      </c>
      <c r="G252" s="8">
        <v>16.690000000000001</v>
      </c>
      <c r="H252" s="8">
        <v>22.12</v>
      </c>
      <c r="I252" s="8">
        <f t="shared" si="15"/>
        <v>20.38</v>
      </c>
      <c r="J252" s="8">
        <f t="shared" si="13"/>
        <v>570.64</v>
      </c>
    </row>
    <row r="253" spans="1:10" ht="23.4" x14ac:dyDescent="0.3">
      <c r="A253" s="6" t="s">
        <v>701</v>
      </c>
      <c r="B253" s="7" t="s">
        <v>702</v>
      </c>
      <c r="C253" s="7" t="s">
        <v>32</v>
      </c>
      <c r="D253" s="6" t="s">
        <v>703</v>
      </c>
      <c r="E253" s="7" t="s">
        <v>34</v>
      </c>
      <c r="F253" s="8">
        <v>6</v>
      </c>
      <c r="G253" s="8">
        <v>24.55</v>
      </c>
      <c r="H253" s="8">
        <v>22.12</v>
      </c>
      <c r="I253" s="8">
        <f t="shared" si="15"/>
        <v>29.98</v>
      </c>
      <c r="J253" s="8">
        <f t="shared" si="13"/>
        <v>179.88</v>
      </c>
    </row>
    <row r="254" spans="1:10" ht="23.4" x14ac:dyDescent="0.3">
      <c r="A254" s="6" t="s">
        <v>704</v>
      </c>
      <c r="B254" s="7" t="s">
        <v>705</v>
      </c>
      <c r="C254" s="7" t="s">
        <v>32</v>
      </c>
      <c r="D254" s="6" t="s">
        <v>706</v>
      </c>
      <c r="E254" s="7" t="s">
        <v>34</v>
      </c>
      <c r="F254" s="8">
        <v>4</v>
      </c>
      <c r="G254" s="8">
        <v>16.079999999999998</v>
      </c>
      <c r="H254" s="8">
        <v>22.12</v>
      </c>
      <c r="I254" s="8">
        <f t="shared" si="15"/>
        <v>19.64</v>
      </c>
      <c r="J254" s="8">
        <f t="shared" si="13"/>
        <v>78.56</v>
      </c>
    </row>
    <row r="255" spans="1:10" ht="23.4" x14ac:dyDescent="0.3">
      <c r="A255" s="6" t="s">
        <v>707</v>
      </c>
      <c r="B255" s="7" t="s">
        <v>708</v>
      </c>
      <c r="C255" s="7" t="s">
        <v>32</v>
      </c>
      <c r="D255" s="6" t="s">
        <v>709</v>
      </c>
      <c r="E255" s="7" t="s">
        <v>34</v>
      </c>
      <c r="F255" s="8">
        <v>38</v>
      </c>
      <c r="G255" s="8">
        <v>10.33</v>
      </c>
      <c r="H255" s="8">
        <v>22.12</v>
      </c>
      <c r="I255" s="8">
        <f t="shared" si="15"/>
        <v>12.61</v>
      </c>
      <c r="J255" s="8">
        <f t="shared" si="13"/>
        <v>479.18</v>
      </c>
    </row>
    <row r="256" spans="1:10" ht="23.4" x14ac:dyDescent="0.3">
      <c r="A256" s="6" t="s">
        <v>710</v>
      </c>
      <c r="B256" s="7" t="s">
        <v>711</v>
      </c>
      <c r="C256" s="7" t="s">
        <v>32</v>
      </c>
      <c r="D256" s="6" t="s">
        <v>712</v>
      </c>
      <c r="E256" s="7" t="s">
        <v>34</v>
      </c>
      <c r="F256" s="8">
        <v>9</v>
      </c>
      <c r="G256" s="8">
        <v>43.06</v>
      </c>
      <c r="H256" s="8">
        <v>22.12</v>
      </c>
      <c r="I256" s="8">
        <f t="shared" si="15"/>
        <v>52.58</v>
      </c>
      <c r="J256" s="8">
        <f t="shared" si="13"/>
        <v>473.22</v>
      </c>
    </row>
    <row r="257" spans="1:10" ht="23.4" x14ac:dyDescent="0.3">
      <c r="A257" s="6" t="s">
        <v>713</v>
      </c>
      <c r="B257" s="7" t="s">
        <v>714</v>
      </c>
      <c r="C257" s="7" t="s">
        <v>32</v>
      </c>
      <c r="D257" s="6" t="s">
        <v>715</v>
      </c>
      <c r="E257" s="7" t="s">
        <v>34</v>
      </c>
      <c r="F257" s="8">
        <v>1</v>
      </c>
      <c r="G257" s="8">
        <v>47.77</v>
      </c>
      <c r="H257" s="8">
        <v>22.12</v>
      </c>
      <c r="I257" s="8">
        <f t="shared" si="15"/>
        <v>58.34</v>
      </c>
      <c r="J257" s="8">
        <f t="shared" si="13"/>
        <v>58.34</v>
      </c>
    </row>
    <row r="258" spans="1:10" ht="23.4" x14ac:dyDescent="0.3">
      <c r="A258" s="6" t="s">
        <v>716</v>
      </c>
      <c r="B258" s="7" t="s">
        <v>717</v>
      </c>
      <c r="C258" s="7" t="s">
        <v>32</v>
      </c>
      <c r="D258" s="6" t="s">
        <v>718</v>
      </c>
      <c r="E258" s="7" t="s">
        <v>34</v>
      </c>
      <c r="F258" s="8">
        <v>7</v>
      </c>
      <c r="G258" s="8">
        <v>14.88</v>
      </c>
      <c r="H258" s="8">
        <v>22.12</v>
      </c>
      <c r="I258" s="8">
        <f t="shared" si="15"/>
        <v>18.170000000000002</v>
      </c>
      <c r="J258" s="8">
        <f t="shared" si="13"/>
        <v>127.19</v>
      </c>
    </row>
    <row r="259" spans="1:10" ht="23.4" x14ac:dyDescent="0.3">
      <c r="A259" s="6" t="s">
        <v>719</v>
      </c>
      <c r="B259" s="7" t="s">
        <v>720</v>
      </c>
      <c r="C259" s="7" t="s">
        <v>32</v>
      </c>
      <c r="D259" s="6" t="s">
        <v>721</v>
      </c>
      <c r="E259" s="7" t="s">
        <v>34</v>
      </c>
      <c r="F259" s="8">
        <v>1</v>
      </c>
      <c r="G259" s="8">
        <v>27.29</v>
      </c>
      <c r="H259" s="8">
        <v>22.12</v>
      </c>
      <c r="I259" s="8">
        <f t="shared" si="15"/>
        <v>33.33</v>
      </c>
      <c r="J259" s="8">
        <f t="shared" ref="J259:J322" si="16">ROUND(ROUND(F259,2)*ROUND(I259,2),2)</f>
        <v>33.33</v>
      </c>
    </row>
    <row r="260" spans="1:10" ht="23.4" x14ac:dyDescent="0.3">
      <c r="A260" s="6" t="s">
        <v>722</v>
      </c>
      <c r="B260" s="7" t="s">
        <v>723</v>
      </c>
      <c r="C260" s="7" t="s">
        <v>32</v>
      </c>
      <c r="D260" s="6" t="s">
        <v>724</v>
      </c>
      <c r="E260" s="7" t="s">
        <v>34</v>
      </c>
      <c r="F260" s="8">
        <v>3</v>
      </c>
      <c r="G260" s="8">
        <v>30.33</v>
      </c>
      <c r="H260" s="8">
        <v>22.12</v>
      </c>
      <c r="I260" s="8">
        <f t="shared" si="15"/>
        <v>37.04</v>
      </c>
      <c r="J260" s="8">
        <f t="shared" si="16"/>
        <v>111.12</v>
      </c>
    </row>
    <row r="261" spans="1:10" ht="23.4" x14ac:dyDescent="0.3">
      <c r="A261" s="6" t="s">
        <v>725</v>
      </c>
      <c r="B261" s="7" t="s">
        <v>726</v>
      </c>
      <c r="C261" s="7" t="s">
        <v>32</v>
      </c>
      <c r="D261" s="6" t="s">
        <v>727</v>
      </c>
      <c r="E261" s="7" t="s">
        <v>34</v>
      </c>
      <c r="F261" s="8">
        <v>5</v>
      </c>
      <c r="G261" s="8">
        <v>41</v>
      </c>
      <c r="H261" s="8">
        <v>22.12</v>
      </c>
      <c r="I261" s="8">
        <f t="shared" si="15"/>
        <v>50.07</v>
      </c>
      <c r="J261" s="8">
        <f t="shared" si="16"/>
        <v>250.35</v>
      </c>
    </row>
    <row r="262" spans="1:10" ht="15.6" x14ac:dyDescent="0.3">
      <c r="A262" s="6" t="s">
        <v>728</v>
      </c>
      <c r="B262" s="7" t="s">
        <v>729</v>
      </c>
      <c r="C262" s="7" t="s">
        <v>32</v>
      </c>
      <c r="D262" s="6" t="s">
        <v>730</v>
      </c>
      <c r="E262" s="7" t="s">
        <v>34</v>
      </c>
      <c r="F262" s="8">
        <v>5</v>
      </c>
      <c r="G262" s="8">
        <v>19.2</v>
      </c>
      <c r="H262" s="8">
        <v>22.12</v>
      </c>
      <c r="I262" s="8">
        <f t="shared" si="15"/>
        <v>23.45</v>
      </c>
      <c r="J262" s="8">
        <f t="shared" si="16"/>
        <v>117.25</v>
      </c>
    </row>
    <row r="263" spans="1:10" ht="15.6" x14ac:dyDescent="0.3">
      <c r="A263" s="6" t="s">
        <v>731</v>
      </c>
      <c r="B263" s="7" t="s">
        <v>732</v>
      </c>
      <c r="C263" s="7" t="s">
        <v>16</v>
      </c>
      <c r="D263" s="6" t="s">
        <v>733</v>
      </c>
      <c r="E263" s="7" t="s">
        <v>74</v>
      </c>
      <c r="F263" s="8">
        <v>157.4</v>
      </c>
      <c r="G263" s="8">
        <v>115.87</v>
      </c>
      <c r="H263" s="8">
        <v>22.12</v>
      </c>
      <c r="I263" s="8">
        <f t="shared" si="15"/>
        <v>141.5</v>
      </c>
      <c r="J263" s="8">
        <f t="shared" si="16"/>
        <v>22272.1</v>
      </c>
    </row>
    <row r="264" spans="1:10" ht="15.6" x14ac:dyDescent="0.3">
      <c r="A264" s="6" t="s">
        <v>734</v>
      </c>
      <c r="B264" s="7" t="s">
        <v>735</v>
      </c>
      <c r="C264" s="7" t="s">
        <v>16</v>
      </c>
      <c r="D264" s="6" t="s">
        <v>736</v>
      </c>
      <c r="E264" s="7" t="s">
        <v>74</v>
      </c>
      <c r="F264" s="8">
        <v>85.3</v>
      </c>
      <c r="G264" s="8">
        <v>58.05</v>
      </c>
      <c r="H264" s="8">
        <v>22.12</v>
      </c>
      <c r="I264" s="8">
        <f t="shared" si="15"/>
        <v>70.89</v>
      </c>
      <c r="J264" s="8">
        <f t="shared" si="16"/>
        <v>6046.92</v>
      </c>
    </row>
    <row r="265" spans="1:10" ht="15.6" x14ac:dyDescent="0.3">
      <c r="A265" s="6" t="s">
        <v>737</v>
      </c>
      <c r="B265" s="7" t="s">
        <v>738</v>
      </c>
      <c r="C265" s="7" t="s">
        <v>16</v>
      </c>
      <c r="D265" s="6" t="s">
        <v>739</v>
      </c>
      <c r="E265" s="7" t="s">
        <v>74</v>
      </c>
      <c r="F265" s="8">
        <v>47</v>
      </c>
      <c r="G265" s="8">
        <v>106.05</v>
      </c>
      <c r="H265" s="8">
        <v>22.12</v>
      </c>
      <c r="I265" s="8">
        <f t="shared" si="15"/>
        <v>129.51</v>
      </c>
      <c r="J265" s="8">
        <f t="shared" si="16"/>
        <v>6086.97</v>
      </c>
    </row>
    <row r="266" spans="1:10" ht="15.6" x14ac:dyDescent="0.3">
      <c r="A266" s="6" t="s">
        <v>740</v>
      </c>
      <c r="B266" s="7" t="s">
        <v>741</v>
      </c>
      <c r="C266" s="7" t="s">
        <v>16</v>
      </c>
      <c r="D266" s="6" t="s">
        <v>742</v>
      </c>
      <c r="E266" s="7" t="s">
        <v>74</v>
      </c>
      <c r="F266" s="8">
        <v>48.9</v>
      </c>
      <c r="G266" s="8">
        <v>49.64</v>
      </c>
      <c r="H266" s="8">
        <v>22.12</v>
      </c>
      <c r="I266" s="8">
        <f t="shared" si="15"/>
        <v>60.62</v>
      </c>
      <c r="J266" s="8">
        <f t="shared" si="16"/>
        <v>2964.32</v>
      </c>
    </row>
    <row r="267" spans="1:10" ht="15.6" x14ac:dyDescent="0.3">
      <c r="A267" s="6" t="s">
        <v>743</v>
      </c>
      <c r="B267" s="7" t="s">
        <v>744</v>
      </c>
      <c r="C267" s="7" t="s">
        <v>16</v>
      </c>
      <c r="D267" s="6" t="s">
        <v>745</v>
      </c>
      <c r="E267" s="7" t="s">
        <v>74</v>
      </c>
      <c r="F267" s="8">
        <v>22.8</v>
      </c>
      <c r="G267" s="8">
        <v>37.159999999999997</v>
      </c>
      <c r="H267" s="8">
        <v>22.12</v>
      </c>
      <c r="I267" s="8">
        <f t="shared" si="15"/>
        <v>45.38</v>
      </c>
      <c r="J267" s="8">
        <f t="shared" si="16"/>
        <v>1034.6600000000001</v>
      </c>
    </row>
    <row r="268" spans="1:10" ht="15.6" x14ac:dyDescent="0.3">
      <c r="A268" s="6" t="s">
        <v>746</v>
      </c>
      <c r="B268" s="7" t="s">
        <v>747</v>
      </c>
      <c r="C268" s="7" t="s">
        <v>16</v>
      </c>
      <c r="D268" s="6" t="s">
        <v>748</v>
      </c>
      <c r="E268" s="7" t="s">
        <v>74</v>
      </c>
      <c r="F268" s="8">
        <v>1.5</v>
      </c>
      <c r="G268" s="8">
        <v>45.06</v>
      </c>
      <c r="H268" s="8">
        <v>22.12</v>
      </c>
      <c r="I268" s="8">
        <f t="shared" si="15"/>
        <v>55.03</v>
      </c>
      <c r="J268" s="8">
        <f t="shared" si="16"/>
        <v>82.55</v>
      </c>
    </row>
    <row r="269" spans="1:10" ht="15.6" x14ac:dyDescent="0.3">
      <c r="A269" s="6" t="s">
        <v>749</v>
      </c>
      <c r="B269" s="7" t="s">
        <v>750</v>
      </c>
      <c r="C269" s="7" t="s">
        <v>16</v>
      </c>
      <c r="D269" s="6" t="s">
        <v>751</v>
      </c>
      <c r="E269" s="7" t="s">
        <v>34</v>
      </c>
      <c r="F269" s="8">
        <v>9</v>
      </c>
      <c r="G269" s="8">
        <v>29.27</v>
      </c>
      <c r="H269" s="8">
        <v>22.12</v>
      </c>
      <c r="I269" s="8">
        <f t="shared" si="15"/>
        <v>35.74</v>
      </c>
      <c r="J269" s="8">
        <f t="shared" si="16"/>
        <v>321.66000000000003</v>
      </c>
    </row>
    <row r="270" spans="1:10" ht="15.6" x14ac:dyDescent="0.3">
      <c r="A270" s="6" t="s">
        <v>752</v>
      </c>
      <c r="B270" s="7" t="s">
        <v>582</v>
      </c>
      <c r="C270" s="7" t="s">
        <v>32</v>
      </c>
      <c r="D270" s="6" t="s">
        <v>583</v>
      </c>
      <c r="E270" s="7" t="s">
        <v>34</v>
      </c>
      <c r="F270" s="8">
        <v>17</v>
      </c>
      <c r="G270" s="8">
        <v>7.36</v>
      </c>
      <c r="H270" s="8">
        <v>22.12</v>
      </c>
      <c r="I270" s="8">
        <f t="shared" si="15"/>
        <v>8.99</v>
      </c>
      <c r="J270" s="8">
        <f t="shared" si="16"/>
        <v>152.83000000000001</v>
      </c>
    </row>
    <row r="271" spans="1:10" ht="15.6" x14ac:dyDescent="0.3">
      <c r="A271" s="6" t="s">
        <v>753</v>
      </c>
      <c r="B271" s="7" t="s">
        <v>754</v>
      </c>
      <c r="C271" s="7" t="s">
        <v>32</v>
      </c>
      <c r="D271" s="6" t="s">
        <v>755</v>
      </c>
      <c r="E271" s="7" t="s">
        <v>34</v>
      </c>
      <c r="F271" s="8">
        <v>17</v>
      </c>
      <c r="G271" s="8">
        <v>10.84</v>
      </c>
      <c r="H271" s="8">
        <v>22.12</v>
      </c>
      <c r="I271" s="8">
        <f t="shared" si="15"/>
        <v>13.24</v>
      </c>
      <c r="J271" s="8">
        <f t="shared" si="16"/>
        <v>225.08</v>
      </c>
    </row>
    <row r="272" spans="1:10" ht="15.6" x14ac:dyDescent="0.3">
      <c r="A272" s="6" t="s">
        <v>756</v>
      </c>
      <c r="B272" s="7" t="s">
        <v>600</v>
      </c>
      <c r="C272" s="7" t="s">
        <v>32</v>
      </c>
      <c r="D272" s="6" t="s">
        <v>601</v>
      </c>
      <c r="E272" s="7" t="s">
        <v>34</v>
      </c>
      <c r="F272" s="8">
        <v>17</v>
      </c>
      <c r="G272" s="8">
        <v>12.96</v>
      </c>
      <c r="H272" s="8">
        <v>22.12</v>
      </c>
      <c r="I272" s="8">
        <f t="shared" si="15"/>
        <v>15.83</v>
      </c>
      <c r="J272" s="8">
        <f t="shared" si="16"/>
        <v>269.11</v>
      </c>
    </row>
    <row r="273" spans="1:10" ht="15.6" x14ac:dyDescent="0.3">
      <c r="A273" s="6" t="s">
        <v>757</v>
      </c>
      <c r="B273" s="7" t="s">
        <v>758</v>
      </c>
      <c r="C273" s="7" t="s">
        <v>32</v>
      </c>
      <c r="D273" s="6" t="s">
        <v>759</v>
      </c>
      <c r="E273" s="7" t="s">
        <v>34</v>
      </c>
      <c r="F273" s="8">
        <v>34</v>
      </c>
      <c r="G273" s="8">
        <v>9.08</v>
      </c>
      <c r="H273" s="8">
        <v>22.12</v>
      </c>
      <c r="I273" s="8">
        <f t="shared" si="15"/>
        <v>11.09</v>
      </c>
      <c r="J273" s="8">
        <f t="shared" si="16"/>
        <v>377.06</v>
      </c>
    </row>
    <row r="274" spans="1:10" ht="15.6" x14ac:dyDescent="0.3">
      <c r="A274" s="6" t="s">
        <v>760</v>
      </c>
      <c r="B274" s="7" t="s">
        <v>609</v>
      </c>
      <c r="C274" s="7" t="s">
        <v>32</v>
      </c>
      <c r="D274" s="6" t="s">
        <v>610</v>
      </c>
      <c r="E274" s="7" t="s">
        <v>74</v>
      </c>
      <c r="F274" s="8">
        <v>102</v>
      </c>
      <c r="G274" s="8">
        <v>24.72</v>
      </c>
      <c r="H274" s="8">
        <v>22.12</v>
      </c>
      <c r="I274" s="8">
        <f t="shared" si="15"/>
        <v>30.19</v>
      </c>
      <c r="J274" s="8">
        <f t="shared" si="16"/>
        <v>3079.38</v>
      </c>
    </row>
    <row r="275" spans="1:10" ht="15.6" x14ac:dyDescent="0.3">
      <c r="A275" s="6" t="s">
        <v>761</v>
      </c>
      <c r="B275" s="7" t="s">
        <v>762</v>
      </c>
      <c r="C275" s="7" t="s">
        <v>16</v>
      </c>
      <c r="D275" s="6" t="s">
        <v>763</v>
      </c>
      <c r="E275" s="7" t="s">
        <v>34</v>
      </c>
      <c r="F275" s="8">
        <v>1</v>
      </c>
      <c r="G275" s="8">
        <v>489.93</v>
      </c>
      <c r="H275" s="8">
        <v>22.12</v>
      </c>
      <c r="I275" s="8">
        <f t="shared" si="15"/>
        <v>598.29999999999995</v>
      </c>
      <c r="J275" s="8">
        <f t="shared" si="16"/>
        <v>598.29999999999995</v>
      </c>
    </row>
    <row r="276" spans="1:10" ht="19.95" customHeight="1" x14ac:dyDescent="0.3">
      <c r="A276" s="2" t="s">
        <v>764</v>
      </c>
      <c r="B276" s="11" t="s">
        <v>765</v>
      </c>
      <c r="C276" s="11"/>
      <c r="D276" s="11"/>
      <c r="E276" s="11"/>
      <c r="F276" s="3">
        <v>1</v>
      </c>
      <c r="G276" s="4">
        <f>ROUND(F277*G277,2)+ROUND(F278*G278,2)+ROUND(F279*G279,2)+ROUND(F280*G280,2)+ROUND(F281*G281,2)+ROUND(F282*G282,2)+ROUND(F283*G283,2)+ROUND(F284*G284,2)+ROUND(F285*G285,2)+ROUND(F286*G286,2)+ROUND(F287*G287,2)+ROUND(F288*G288,2)+ROUND(F289*G289,2)+ROUND(F290*G290,2)+ROUND(F291*G291,2)+ROUND(F292*G292,2)+ROUND(F293*G293,2)+ROUND(F294*G294,2)</f>
        <v>25996.34</v>
      </c>
      <c r="H276" s="5"/>
      <c r="I276" s="4">
        <f>ROUND(SUM(J277:J294),2)</f>
        <v>31747.22</v>
      </c>
      <c r="J276" s="4">
        <f t="shared" si="16"/>
        <v>31747.22</v>
      </c>
    </row>
    <row r="277" spans="1:10" ht="15.6" x14ac:dyDescent="0.3">
      <c r="A277" s="6" t="s">
        <v>766</v>
      </c>
      <c r="B277" s="7" t="s">
        <v>767</v>
      </c>
      <c r="C277" s="7" t="s">
        <v>16</v>
      </c>
      <c r="D277" s="6" t="s">
        <v>768</v>
      </c>
      <c r="E277" s="7" t="s">
        <v>769</v>
      </c>
      <c r="F277" s="8">
        <v>4</v>
      </c>
      <c r="G277" s="8">
        <v>743.53</v>
      </c>
      <c r="H277" s="8">
        <v>22.12</v>
      </c>
      <c r="I277" s="8">
        <f t="shared" ref="I277:I294" si="17">ROUND(G277 * ROUND(1 + (H277/100),4),2)</f>
        <v>908</v>
      </c>
      <c r="J277" s="8">
        <f t="shared" si="16"/>
        <v>3632</v>
      </c>
    </row>
    <row r="278" spans="1:10" ht="15.6" x14ac:dyDescent="0.3">
      <c r="A278" s="6" t="s">
        <v>770</v>
      </c>
      <c r="B278" s="7" t="s">
        <v>771</v>
      </c>
      <c r="C278" s="7" t="s">
        <v>32</v>
      </c>
      <c r="D278" s="6" t="s">
        <v>772</v>
      </c>
      <c r="E278" s="7" t="s">
        <v>34</v>
      </c>
      <c r="F278" s="8">
        <v>1</v>
      </c>
      <c r="G278" s="8">
        <v>2481.4299999999998</v>
      </c>
      <c r="H278" s="8">
        <v>22.12</v>
      </c>
      <c r="I278" s="8">
        <f t="shared" si="17"/>
        <v>3030.32</v>
      </c>
      <c r="J278" s="8">
        <f t="shared" si="16"/>
        <v>3030.32</v>
      </c>
    </row>
    <row r="279" spans="1:10" ht="15.6" x14ac:dyDescent="0.3">
      <c r="A279" s="6" t="s">
        <v>773</v>
      </c>
      <c r="B279" s="7" t="s">
        <v>774</v>
      </c>
      <c r="C279" s="7" t="s">
        <v>16</v>
      </c>
      <c r="D279" s="6" t="s">
        <v>775</v>
      </c>
      <c r="E279" s="7" t="s">
        <v>34</v>
      </c>
      <c r="F279" s="8">
        <v>8</v>
      </c>
      <c r="G279" s="8">
        <v>70.2</v>
      </c>
      <c r="H279" s="8">
        <v>22.12</v>
      </c>
      <c r="I279" s="8">
        <f t="shared" si="17"/>
        <v>85.73</v>
      </c>
      <c r="J279" s="8">
        <f t="shared" si="16"/>
        <v>685.84</v>
      </c>
    </row>
    <row r="280" spans="1:10" ht="15.6" x14ac:dyDescent="0.3">
      <c r="A280" s="6" t="s">
        <v>776</v>
      </c>
      <c r="B280" s="7" t="s">
        <v>687</v>
      </c>
      <c r="C280" s="7" t="s">
        <v>32</v>
      </c>
      <c r="D280" s="6" t="s">
        <v>688</v>
      </c>
      <c r="E280" s="7" t="s">
        <v>34</v>
      </c>
      <c r="F280" s="8">
        <v>4</v>
      </c>
      <c r="G280" s="8">
        <v>58.85</v>
      </c>
      <c r="H280" s="8">
        <v>22.12</v>
      </c>
      <c r="I280" s="8">
        <f t="shared" si="17"/>
        <v>71.87</v>
      </c>
      <c r="J280" s="8">
        <f t="shared" si="16"/>
        <v>287.48</v>
      </c>
    </row>
    <row r="281" spans="1:10" ht="23.4" x14ac:dyDescent="0.3">
      <c r="A281" s="6" t="s">
        <v>777</v>
      </c>
      <c r="B281" s="7" t="s">
        <v>690</v>
      </c>
      <c r="C281" s="7" t="s">
        <v>32</v>
      </c>
      <c r="D281" s="6" t="s">
        <v>691</v>
      </c>
      <c r="E281" s="7" t="s">
        <v>34</v>
      </c>
      <c r="F281" s="8">
        <v>13</v>
      </c>
      <c r="G281" s="8">
        <v>42.69</v>
      </c>
      <c r="H281" s="8">
        <v>22.12</v>
      </c>
      <c r="I281" s="8">
        <f t="shared" si="17"/>
        <v>52.13</v>
      </c>
      <c r="J281" s="8">
        <f t="shared" si="16"/>
        <v>677.69</v>
      </c>
    </row>
    <row r="282" spans="1:10" ht="15.6" x14ac:dyDescent="0.3">
      <c r="A282" s="6" t="s">
        <v>778</v>
      </c>
      <c r="B282" s="7" t="s">
        <v>732</v>
      </c>
      <c r="C282" s="7" t="s">
        <v>16</v>
      </c>
      <c r="D282" s="6" t="s">
        <v>733</v>
      </c>
      <c r="E282" s="7" t="s">
        <v>74</v>
      </c>
      <c r="F282" s="8">
        <v>21.7</v>
      </c>
      <c r="G282" s="8">
        <v>115.87</v>
      </c>
      <c r="H282" s="8">
        <v>22.12</v>
      </c>
      <c r="I282" s="8">
        <f t="shared" si="17"/>
        <v>141.5</v>
      </c>
      <c r="J282" s="8">
        <f t="shared" si="16"/>
        <v>3070.55</v>
      </c>
    </row>
    <row r="283" spans="1:10" ht="15.6" x14ac:dyDescent="0.3">
      <c r="A283" s="6" t="s">
        <v>779</v>
      </c>
      <c r="B283" s="7" t="s">
        <v>780</v>
      </c>
      <c r="C283" s="7" t="s">
        <v>16</v>
      </c>
      <c r="D283" s="6" t="s">
        <v>781</v>
      </c>
      <c r="E283" s="7" t="s">
        <v>74</v>
      </c>
      <c r="F283" s="8">
        <v>64.7</v>
      </c>
      <c r="G283" s="8">
        <v>52.91</v>
      </c>
      <c r="H283" s="8">
        <v>22.12</v>
      </c>
      <c r="I283" s="8">
        <f t="shared" si="17"/>
        <v>64.61</v>
      </c>
      <c r="J283" s="8">
        <f t="shared" si="16"/>
        <v>4180.2700000000004</v>
      </c>
    </row>
    <row r="284" spans="1:10" ht="15.6" x14ac:dyDescent="0.3">
      <c r="A284" s="6" t="s">
        <v>782</v>
      </c>
      <c r="B284" s="7" t="s">
        <v>783</v>
      </c>
      <c r="C284" s="7" t="s">
        <v>16</v>
      </c>
      <c r="D284" s="6" t="s">
        <v>784</v>
      </c>
      <c r="E284" s="7" t="s">
        <v>74</v>
      </c>
      <c r="F284" s="8">
        <v>25</v>
      </c>
      <c r="G284" s="8">
        <v>70.16</v>
      </c>
      <c r="H284" s="8">
        <v>22.12</v>
      </c>
      <c r="I284" s="8">
        <f t="shared" si="17"/>
        <v>85.68</v>
      </c>
      <c r="J284" s="8">
        <f t="shared" si="16"/>
        <v>2142</v>
      </c>
    </row>
    <row r="285" spans="1:10" ht="15.6" x14ac:dyDescent="0.3">
      <c r="A285" s="6" t="s">
        <v>785</v>
      </c>
      <c r="B285" s="7" t="s">
        <v>786</v>
      </c>
      <c r="C285" s="7" t="s">
        <v>16</v>
      </c>
      <c r="D285" s="6" t="s">
        <v>787</v>
      </c>
      <c r="E285" s="7" t="s">
        <v>34</v>
      </c>
      <c r="F285" s="8">
        <v>1</v>
      </c>
      <c r="G285" s="8">
        <v>334.02</v>
      </c>
      <c r="H285" s="8">
        <v>22.12</v>
      </c>
      <c r="I285" s="8">
        <f t="shared" si="17"/>
        <v>407.91</v>
      </c>
      <c r="J285" s="8">
        <f t="shared" si="16"/>
        <v>407.91</v>
      </c>
    </row>
    <row r="286" spans="1:10" ht="15.6" x14ac:dyDescent="0.3">
      <c r="A286" s="6" t="s">
        <v>788</v>
      </c>
      <c r="B286" s="7" t="s">
        <v>789</v>
      </c>
      <c r="C286" s="7" t="s">
        <v>32</v>
      </c>
      <c r="D286" s="6" t="s">
        <v>790</v>
      </c>
      <c r="E286" s="7" t="s">
        <v>74</v>
      </c>
      <c r="F286" s="8">
        <v>11.5</v>
      </c>
      <c r="G286" s="8">
        <v>121.83</v>
      </c>
      <c r="H286" s="8">
        <v>22.12</v>
      </c>
      <c r="I286" s="8">
        <f t="shared" si="17"/>
        <v>148.78</v>
      </c>
      <c r="J286" s="8">
        <f t="shared" si="16"/>
        <v>1710.97</v>
      </c>
    </row>
    <row r="287" spans="1:10" ht="15.6" x14ac:dyDescent="0.3">
      <c r="A287" s="6" t="s">
        <v>791</v>
      </c>
      <c r="B287" s="7" t="s">
        <v>792</v>
      </c>
      <c r="C287" s="7" t="s">
        <v>32</v>
      </c>
      <c r="D287" s="6" t="s">
        <v>793</v>
      </c>
      <c r="E287" s="7" t="s">
        <v>34</v>
      </c>
      <c r="F287" s="8">
        <v>2</v>
      </c>
      <c r="G287" s="8">
        <v>10.69</v>
      </c>
      <c r="H287" s="8">
        <v>22.12</v>
      </c>
      <c r="I287" s="8">
        <f t="shared" si="17"/>
        <v>13.05</v>
      </c>
      <c r="J287" s="8">
        <f t="shared" si="16"/>
        <v>26.1</v>
      </c>
    </row>
    <row r="288" spans="1:10" ht="15.6" x14ac:dyDescent="0.3">
      <c r="A288" s="6" t="s">
        <v>794</v>
      </c>
      <c r="B288" s="7" t="s">
        <v>758</v>
      </c>
      <c r="C288" s="7" t="s">
        <v>32</v>
      </c>
      <c r="D288" s="6" t="s">
        <v>759</v>
      </c>
      <c r="E288" s="7" t="s">
        <v>34</v>
      </c>
      <c r="F288" s="8">
        <v>11</v>
      </c>
      <c r="G288" s="8">
        <v>9.08</v>
      </c>
      <c r="H288" s="8">
        <v>22.12</v>
      </c>
      <c r="I288" s="8">
        <f t="shared" si="17"/>
        <v>11.09</v>
      </c>
      <c r="J288" s="8">
        <f t="shared" si="16"/>
        <v>121.99</v>
      </c>
    </row>
    <row r="289" spans="1:10" ht="15.6" x14ac:dyDescent="0.3">
      <c r="A289" s="6" t="s">
        <v>795</v>
      </c>
      <c r="B289" s="7" t="s">
        <v>609</v>
      </c>
      <c r="C289" s="7" t="s">
        <v>32</v>
      </c>
      <c r="D289" s="6" t="s">
        <v>610</v>
      </c>
      <c r="E289" s="7" t="s">
        <v>74</v>
      </c>
      <c r="F289" s="8">
        <v>114.8</v>
      </c>
      <c r="G289" s="8">
        <v>24.72</v>
      </c>
      <c r="H289" s="8">
        <v>22.12</v>
      </c>
      <c r="I289" s="8">
        <f t="shared" si="17"/>
        <v>30.19</v>
      </c>
      <c r="J289" s="8">
        <f t="shared" si="16"/>
        <v>3465.81</v>
      </c>
    </row>
    <row r="290" spans="1:10" ht="15.6" x14ac:dyDescent="0.3">
      <c r="A290" s="6" t="s">
        <v>796</v>
      </c>
      <c r="B290" s="7" t="s">
        <v>612</v>
      </c>
      <c r="C290" s="7" t="s">
        <v>32</v>
      </c>
      <c r="D290" s="6" t="s">
        <v>613</v>
      </c>
      <c r="E290" s="7" t="s">
        <v>34</v>
      </c>
      <c r="F290" s="8">
        <v>11</v>
      </c>
      <c r="G290" s="8">
        <v>10.64</v>
      </c>
      <c r="H290" s="8">
        <v>22.12</v>
      </c>
      <c r="I290" s="8">
        <f t="shared" si="17"/>
        <v>12.99</v>
      </c>
      <c r="J290" s="8">
        <f t="shared" si="16"/>
        <v>142.88999999999999</v>
      </c>
    </row>
    <row r="291" spans="1:10" ht="23.4" x14ac:dyDescent="0.3">
      <c r="A291" s="6" t="s">
        <v>797</v>
      </c>
      <c r="B291" s="7" t="s">
        <v>699</v>
      </c>
      <c r="C291" s="7" t="s">
        <v>32</v>
      </c>
      <c r="D291" s="6" t="s">
        <v>700</v>
      </c>
      <c r="E291" s="7" t="s">
        <v>34</v>
      </c>
      <c r="F291" s="8">
        <v>1</v>
      </c>
      <c r="G291" s="8">
        <v>16.690000000000001</v>
      </c>
      <c r="H291" s="8">
        <v>22.12</v>
      </c>
      <c r="I291" s="8">
        <f t="shared" si="17"/>
        <v>20.38</v>
      </c>
      <c r="J291" s="8">
        <f t="shared" si="16"/>
        <v>20.38</v>
      </c>
    </row>
    <row r="292" spans="1:10" ht="23.4" x14ac:dyDescent="0.3">
      <c r="A292" s="6" t="s">
        <v>798</v>
      </c>
      <c r="B292" s="7" t="s">
        <v>705</v>
      </c>
      <c r="C292" s="7" t="s">
        <v>32</v>
      </c>
      <c r="D292" s="6" t="s">
        <v>706</v>
      </c>
      <c r="E292" s="7" t="s">
        <v>34</v>
      </c>
      <c r="F292" s="8">
        <v>59</v>
      </c>
      <c r="G292" s="8">
        <v>16.079999999999998</v>
      </c>
      <c r="H292" s="8">
        <v>22.12</v>
      </c>
      <c r="I292" s="8">
        <f t="shared" si="17"/>
        <v>19.64</v>
      </c>
      <c r="J292" s="8">
        <f t="shared" si="16"/>
        <v>1158.76</v>
      </c>
    </row>
    <row r="293" spans="1:10" ht="15.6" x14ac:dyDescent="0.3">
      <c r="A293" s="6" t="s">
        <v>799</v>
      </c>
      <c r="B293" s="7" t="s">
        <v>747</v>
      </c>
      <c r="C293" s="7" t="s">
        <v>16</v>
      </c>
      <c r="D293" s="6" t="s">
        <v>748</v>
      </c>
      <c r="E293" s="7" t="s">
        <v>74</v>
      </c>
      <c r="F293" s="8">
        <v>117</v>
      </c>
      <c r="G293" s="8">
        <v>45.06</v>
      </c>
      <c r="H293" s="8">
        <v>22.12</v>
      </c>
      <c r="I293" s="8">
        <f t="shared" si="17"/>
        <v>55.03</v>
      </c>
      <c r="J293" s="8">
        <f t="shared" si="16"/>
        <v>6438.51</v>
      </c>
    </row>
    <row r="294" spans="1:10" ht="23.4" x14ac:dyDescent="0.3">
      <c r="A294" s="6" t="s">
        <v>800</v>
      </c>
      <c r="B294" s="7" t="s">
        <v>801</v>
      </c>
      <c r="C294" s="7" t="s">
        <v>32</v>
      </c>
      <c r="D294" s="6" t="s">
        <v>802</v>
      </c>
      <c r="E294" s="7" t="s">
        <v>34</v>
      </c>
      <c r="F294" s="8">
        <v>25</v>
      </c>
      <c r="G294" s="8">
        <v>17.940000000000001</v>
      </c>
      <c r="H294" s="8">
        <v>22.12</v>
      </c>
      <c r="I294" s="8">
        <f t="shared" si="17"/>
        <v>21.91</v>
      </c>
      <c r="J294" s="8">
        <f t="shared" si="16"/>
        <v>547.75</v>
      </c>
    </row>
    <row r="295" spans="1:10" ht="19.95" customHeight="1" x14ac:dyDescent="0.3">
      <c r="A295" s="2" t="s">
        <v>803</v>
      </c>
      <c r="B295" s="11" t="s">
        <v>804</v>
      </c>
      <c r="C295" s="11"/>
      <c r="D295" s="11"/>
      <c r="E295" s="11"/>
      <c r="F295" s="3">
        <v>1</v>
      </c>
      <c r="G295" s="4">
        <f>ROUND(F296*G296,2)+ROUND(F297*G297,2)+ROUND(F298*G298,2)+ROUND(F299*G299,2)+ROUND(F300*G300,2)+ROUND(F301*G301,2)+ROUND(F302*G302,2)+ROUND(F303*G303,2)+ROUND(F304*G304,2)+ROUND(F305*G305,2)+ROUND(F306*G306,2)+ROUND(F307*G307,2)</f>
        <v>9453.31</v>
      </c>
      <c r="H295" s="5"/>
      <c r="I295" s="4">
        <f>ROUND(SUM(J296:J307),2)</f>
        <v>11544.41</v>
      </c>
      <c r="J295" s="4">
        <f t="shared" si="16"/>
        <v>11544.41</v>
      </c>
    </row>
    <row r="296" spans="1:10" ht="15.6" x14ac:dyDescent="0.3">
      <c r="A296" s="6" t="s">
        <v>805</v>
      </c>
      <c r="B296" s="7" t="s">
        <v>806</v>
      </c>
      <c r="C296" s="7" t="s">
        <v>16</v>
      </c>
      <c r="D296" s="6" t="s">
        <v>807</v>
      </c>
      <c r="E296" s="7" t="s">
        <v>34</v>
      </c>
      <c r="F296" s="8">
        <v>5</v>
      </c>
      <c r="G296" s="8">
        <v>19.22</v>
      </c>
      <c r="H296" s="8">
        <v>22.12</v>
      </c>
      <c r="I296" s="8">
        <f t="shared" ref="I296:I307" si="18">ROUND(G296 * ROUND(1 + (H296/100),4),2)</f>
        <v>23.47</v>
      </c>
      <c r="J296" s="8">
        <f t="shared" si="16"/>
        <v>117.35</v>
      </c>
    </row>
    <row r="297" spans="1:10" ht="15.6" x14ac:dyDescent="0.3">
      <c r="A297" s="6" t="s">
        <v>808</v>
      </c>
      <c r="B297" s="7" t="s">
        <v>809</v>
      </c>
      <c r="C297" s="7" t="s">
        <v>32</v>
      </c>
      <c r="D297" s="6" t="s">
        <v>810</v>
      </c>
      <c r="E297" s="7" t="s">
        <v>34</v>
      </c>
      <c r="F297" s="8">
        <v>10</v>
      </c>
      <c r="G297" s="8">
        <v>372.27</v>
      </c>
      <c r="H297" s="8">
        <v>22.12</v>
      </c>
      <c r="I297" s="8">
        <f t="shared" si="18"/>
        <v>454.62</v>
      </c>
      <c r="J297" s="8">
        <f t="shared" si="16"/>
        <v>4546.2</v>
      </c>
    </row>
    <row r="298" spans="1:10" ht="15.6" x14ac:dyDescent="0.3">
      <c r="A298" s="6" t="s">
        <v>811</v>
      </c>
      <c r="B298" s="7" t="s">
        <v>812</v>
      </c>
      <c r="C298" s="7" t="s">
        <v>16</v>
      </c>
      <c r="D298" s="6" t="s">
        <v>813</v>
      </c>
      <c r="E298" s="7" t="s">
        <v>34</v>
      </c>
      <c r="F298" s="8">
        <v>10</v>
      </c>
      <c r="G298" s="8">
        <v>17.86</v>
      </c>
      <c r="H298" s="8">
        <v>22.12</v>
      </c>
      <c r="I298" s="8">
        <f t="shared" si="18"/>
        <v>21.81</v>
      </c>
      <c r="J298" s="8">
        <f t="shared" si="16"/>
        <v>218.1</v>
      </c>
    </row>
    <row r="299" spans="1:10" ht="15.6" x14ac:dyDescent="0.3">
      <c r="A299" s="6" t="s">
        <v>814</v>
      </c>
      <c r="B299" s="7" t="s">
        <v>815</v>
      </c>
      <c r="C299" s="7" t="s">
        <v>16</v>
      </c>
      <c r="D299" s="6" t="s">
        <v>816</v>
      </c>
      <c r="E299" s="7" t="s">
        <v>34</v>
      </c>
      <c r="F299" s="8">
        <v>1</v>
      </c>
      <c r="G299" s="8">
        <v>214.27</v>
      </c>
      <c r="H299" s="8">
        <v>22.12</v>
      </c>
      <c r="I299" s="8">
        <f t="shared" si="18"/>
        <v>261.67</v>
      </c>
      <c r="J299" s="8">
        <f t="shared" si="16"/>
        <v>261.67</v>
      </c>
    </row>
    <row r="300" spans="1:10" ht="23.4" x14ac:dyDescent="0.3">
      <c r="A300" s="6" t="s">
        <v>817</v>
      </c>
      <c r="B300" s="7" t="s">
        <v>818</v>
      </c>
      <c r="C300" s="7" t="s">
        <v>16</v>
      </c>
      <c r="D300" s="6" t="s">
        <v>819</v>
      </c>
      <c r="E300" s="7" t="s">
        <v>34</v>
      </c>
      <c r="F300" s="8">
        <v>6</v>
      </c>
      <c r="G300" s="8">
        <v>55.93</v>
      </c>
      <c r="H300" s="8">
        <v>22.12</v>
      </c>
      <c r="I300" s="8">
        <f t="shared" si="18"/>
        <v>68.3</v>
      </c>
      <c r="J300" s="8">
        <f t="shared" si="16"/>
        <v>409.8</v>
      </c>
    </row>
    <row r="301" spans="1:10" ht="15.6" x14ac:dyDescent="0.3">
      <c r="A301" s="6" t="s">
        <v>820</v>
      </c>
      <c r="B301" s="7" t="s">
        <v>821</v>
      </c>
      <c r="C301" s="7" t="s">
        <v>16</v>
      </c>
      <c r="D301" s="6" t="s">
        <v>822</v>
      </c>
      <c r="E301" s="7" t="s">
        <v>34</v>
      </c>
      <c r="F301" s="8">
        <v>2</v>
      </c>
      <c r="G301" s="8">
        <v>16.29</v>
      </c>
      <c r="H301" s="8">
        <v>22.12</v>
      </c>
      <c r="I301" s="8">
        <f t="shared" si="18"/>
        <v>19.89</v>
      </c>
      <c r="J301" s="8">
        <f t="shared" si="16"/>
        <v>39.78</v>
      </c>
    </row>
    <row r="302" spans="1:10" ht="23.4" x14ac:dyDescent="0.3">
      <c r="A302" s="6" t="s">
        <v>823</v>
      </c>
      <c r="B302" s="7" t="s">
        <v>824</v>
      </c>
      <c r="C302" s="7" t="s">
        <v>16</v>
      </c>
      <c r="D302" s="6" t="s">
        <v>825</v>
      </c>
      <c r="E302" s="7" t="s">
        <v>34</v>
      </c>
      <c r="F302" s="8">
        <v>39</v>
      </c>
      <c r="G302" s="8">
        <v>25</v>
      </c>
      <c r="H302" s="8">
        <v>22.12</v>
      </c>
      <c r="I302" s="8">
        <f t="shared" si="18"/>
        <v>30.53</v>
      </c>
      <c r="J302" s="8">
        <f t="shared" si="16"/>
        <v>1190.67</v>
      </c>
    </row>
    <row r="303" spans="1:10" ht="15.6" x14ac:dyDescent="0.3">
      <c r="A303" s="6" t="s">
        <v>826</v>
      </c>
      <c r="B303" s="7" t="s">
        <v>827</v>
      </c>
      <c r="C303" s="7" t="s">
        <v>16</v>
      </c>
      <c r="D303" s="6" t="s">
        <v>828</v>
      </c>
      <c r="E303" s="7" t="s">
        <v>34</v>
      </c>
      <c r="F303" s="8">
        <v>33</v>
      </c>
      <c r="G303" s="8">
        <v>36.799999999999997</v>
      </c>
      <c r="H303" s="8">
        <v>22.12</v>
      </c>
      <c r="I303" s="8">
        <f t="shared" si="18"/>
        <v>44.94</v>
      </c>
      <c r="J303" s="8">
        <f t="shared" si="16"/>
        <v>1483.02</v>
      </c>
    </row>
    <row r="304" spans="1:10" ht="23.4" x14ac:dyDescent="0.3">
      <c r="A304" s="6" t="s">
        <v>829</v>
      </c>
      <c r="B304" s="7" t="s">
        <v>830</v>
      </c>
      <c r="C304" s="7" t="s">
        <v>16</v>
      </c>
      <c r="D304" s="6" t="s">
        <v>831</v>
      </c>
      <c r="E304" s="7" t="s">
        <v>34</v>
      </c>
      <c r="F304" s="8">
        <v>1</v>
      </c>
      <c r="G304" s="8">
        <v>227.93</v>
      </c>
      <c r="H304" s="8">
        <v>22.12</v>
      </c>
      <c r="I304" s="8">
        <f t="shared" si="18"/>
        <v>278.35000000000002</v>
      </c>
      <c r="J304" s="8">
        <f t="shared" si="16"/>
        <v>278.35000000000002</v>
      </c>
    </row>
    <row r="305" spans="1:10" ht="15.6" x14ac:dyDescent="0.3">
      <c r="A305" s="6" t="s">
        <v>832</v>
      </c>
      <c r="B305" s="7" t="s">
        <v>833</v>
      </c>
      <c r="C305" s="7" t="s">
        <v>16</v>
      </c>
      <c r="D305" s="6" t="s">
        <v>834</v>
      </c>
      <c r="E305" s="7" t="s">
        <v>34</v>
      </c>
      <c r="F305" s="8">
        <v>5</v>
      </c>
      <c r="G305" s="8">
        <v>476.39</v>
      </c>
      <c r="H305" s="8">
        <v>22.12</v>
      </c>
      <c r="I305" s="8">
        <f t="shared" si="18"/>
        <v>581.77</v>
      </c>
      <c r="J305" s="8">
        <f t="shared" si="16"/>
        <v>2908.85</v>
      </c>
    </row>
    <row r="306" spans="1:10" ht="15.6" x14ac:dyDescent="0.3">
      <c r="A306" s="6" t="s">
        <v>835</v>
      </c>
      <c r="B306" s="7" t="s">
        <v>836</v>
      </c>
      <c r="C306" s="7" t="s">
        <v>16</v>
      </c>
      <c r="D306" s="6" t="s">
        <v>837</v>
      </c>
      <c r="E306" s="7" t="s">
        <v>34</v>
      </c>
      <c r="F306" s="8">
        <v>2</v>
      </c>
      <c r="G306" s="8">
        <v>30.91</v>
      </c>
      <c r="H306" s="8">
        <v>22.12</v>
      </c>
      <c r="I306" s="8">
        <f t="shared" si="18"/>
        <v>37.75</v>
      </c>
      <c r="J306" s="8">
        <f t="shared" si="16"/>
        <v>75.5</v>
      </c>
    </row>
    <row r="307" spans="1:10" ht="31.2" x14ac:dyDescent="0.3">
      <c r="A307" s="6" t="s">
        <v>838</v>
      </c>
      <c r="B307" s="7" t="s">
        <v>839</v>
      </c>
      <c r="C307" s="7" t="s">
        <v>16</v>
      </c>
      <c r="D307" s="6" t="s">
        <v>840</v>
      </c>
      <c r="E307" s="7" t="s">
        <v>34</v>
      </c>
      <c r="F307" s="8">
        <v>1</v>
      </c>
      <c r="G307" s="8">
        <v>12.38</v>
      </c>
      <c r="H307" s="8">
        <v>22.12</v>
      </c>
      <c r="I307" s="8">
        <f t="shared" si="18"/>
        <v>15.12</v>
      </c>
      <c r="J307" s="8">
        <f t="shared" si="16"/>
        <v>15.12</v>
      </c>
    </row>
    <row r="308" spans="1:10" ht="19.95" customHeight="1" x14ac:dyDescent="0.3">
      <c r="A308" s="2" t="s">
        <v>841</v>
      </c>
      <c r="B308" s="11" t="s">
        <v>842</v>
      </c>
      <c r="C308" s="11"/>
      <c r="D308" s="11"/>
      <c r="E308" s="11"/>
      <c r="F308" s="3">
        <v>1</v>
      </c>
      <c r="G308" s="4">
        <f>ROUND(F309*G309,2)+ROUND(F399*G399,2)+ROUND(F406*G406,2)</f>
        <v>253940.57</v>
      </c>
      <c r="H308" s="5"/>
      <c r="I308" s="4">
        <f>ROUND(J309+J399+J406,2)</f>
        <v>310094.2</v>
      </c>
      <c r="J308" s="4">
        <f t="shared" si="16"/>
        <v>310094.2</v>
      </c>
    </row>
    <row r="309" spans="1:10" ht="19.95" customHeight="1" x14ac:dyDescent="0.3">
      <c r="A309" s="2" t="s">
        <v>843</v>
      </c>
      <c r="B309" s="11" t="s">
        <v>844</v>
      </c>
      <c r="C309" s="11"/>
      <c r="D309" s="11"/>
      <c r="E309" s="11"/>
      <c r="F309" s="3">
        <v>1</v>
      </c>
      <c r="G309" s="4">
        <f>ROUND(F310*G310,2)+ROUND(F311*G311,2)+ROUND(F312*G312,2)+ROUND(F313*G313,2)+ROUND(F314*G314,2)+ROUND(F315*G315,2)+ROUND(F316*G316,2)+ROUND(F317*G317,2)+ROUND(F318*G318,2)+ROUND(F319*G319,2)+ROUND(F320*G320,2)+ROUND(F321*G321,2)+ROUND(F322*G322,2)+ROUND(F323*G323,2)+ROUND(F324*G324,2)+ROUND(F325*G325,2)+ROUND(F326*G326,2)+ROUND(F327*G327,2)+ROUND(F328*G328,2)+ROUND(F329*G329,2)+ROUND(F330*G330,2)+ROUND(F331*G331,2)+ROUND(F332*G332,2)+ROUND(F333*G333,2)+ROUND(F334*G334,2)+ROUND(F335*G335,2)+ROUND(F336*G336,2)+ROUND(F337*G337,2)+ROUND(F338*G338,2)+ROUND(F339*G339,2)+ROUND(F340*G340,2)+ROUND(F341*G341,2)+ROUND(F342*G342,2)+ROUND(F343*G343,2)+ROUND(F344*G344,2)+ROUND(F345*G345,2)+ROUND(F346*G346,2)+ROUND(F347*G347,2)+ROUND(F348*G348,2)+ROUND(F349*G349,2)+ROUND(F350*G350,2)+ROUND(F351*G351,2)+ROUND(F352*G352,2)+ROUND(F353*G353,2)+ROUND(F354*G354,2)+ROUND(F355*G355,2)+ROUND(F356*G356,2)+ROUND(F357*G357,2)+ROUND(F358*G358,2)+ROUND(F359*G359,2)+ROUND(F360*G360,2)+ROUND(F361*G361,2)+ROUND(F362*G362,2)+ROUND(F363*G363,2)+ROUND(F364*G364,2)+ROUND(F365*G365,2)+ROUND(F366*G366,2)+ROUND(F367*G367,2)+ROUND(F368*G368,2)+ROUND(F369*G369,2)+ROUND(F370*G370,2)+ROUND(F371*G371,2)+ROUND(F372*G372,2)+ROUND(F373*G373,2)+ROUND(F374*G374,2)+ROUND(F375*G375,2)+ROUND(F376*G376,2)+ROUND(F377*G377,2)+ROUND(F378*G378,2)+ROUND(F379*G379,2)+ROUND(F380*G380,2)+ROUND(F381*G381,2)+ROUND(F382*G382,2)+ROUND(F383*G383,2)+ROUND(F384*G384,2)+ROUND(F385*G385,2)+ROUND(F386*G386,2)+ROUND(F387*G387,2)+ROUND(F388*G388,2)+ROUND(F389*G389,2)+ROUND(F390*G390,2)+ROUND(F391*G391,2)+ROUND(F392*G392,2)+ROUND(F393*G393,2)+ROUND(F394*G394,2)+ROUND(F395*G395,2)+ROUND(F396*G396,2)+ROUND(F397*G397,2)+ROUND(F398*G398,2)</f>
        <v>185107.93</v>
      </c>
      <c r="H309" s="5"/>
      <c r="I309" s="4">
        <f>ROUND(SUM(J310:J398),2)</f>
        <v>226035.94</v>
      </c>
      <c r="J309" s="4">
        <f t="shared" si="16"/>
        <v>226035.94</v>
      </c>
    </row>
    <row r="310" spans="1:10" ht="15.6" x14ac:dyDescent="0.3">
      <c r="A310" s="6" t="s">
        <v>845</v>
      </c>
      <c r="B310" s="7" t="s">
        <v>846</v>
      </c>
      <c r="C310" s="7" t="s">
        <v>16</v>
      </c>
      <c r="D310" s="6" t="s">
        <v>847</v>
      </c>
      <c r="E310" s="7" t="s">
        <v>34</v>
      </c>
      <c r="F310" s="8">
        <v>1</v>
      </c>
      <c r="G310" s="8">
        <v>2.13</v>
      </c>
      <c r="H310" s="8">
        <v>22.12</v>
      </c>
      <c r="I310" s="8">
        <f t="shared" ref="I310:I341" si="19">ROUND(G310 * ROUND(1 + (H310/100),4),2)</f>
        <v>2.6</v>
      </c>
      <c r="J310" s="8">
        <f t="shared" si="16"/>
        <v>2.6</v>
      </c>
    </row>
    <row r="311" spans="1:10" ht="15.6" x14ac:dyDescent="0.3">
      <c r="A311" s="6" t="s">
        <v>848</v>
      </c>
      <c r="B311" s="7" t="s">
        <v>849</v>
      </c>
      <c r="C311" s="7" t="s">
        <v>32</v>
      </c>
      <c r="D311" s="6" t="s">
        <v>850</v>
      </c>
      <c r="E311" s="7" t="s">
        <v>34</v>
      </c>
      <c r="F311" s="8">
        <v>305</v>
      </c>
      <c r="G311" s="8">
        <v>20.18</v>
      </c>
      <c r="H311" s="8">
        <v>22.12</v>
      </c>
      <c r="I311" s="8">
        <f t="shared" si="19"/>
        <v>24.64</v>
      </c>
      <c r="J311" s="8">
        <f t="shared" si="16"/>
        <v>7515.2</v>
      </c>
    </row>
    <row r="312" spans="1:10" ht="15.6" x14ac:dyDescent="0.3">
      <c r="A312" s="6" t="s">
        <v>851</v>
      </c>
      <c r="B312" s="7" t="s">
        <v>852</v>
      </c>
      <c r="C312" s="7" t="s">
        <v>32</v>
      </c>
      <c r="D312" s="6" t="s">
        <v>853</v>
      </c>
      <c r="E312" s="7" t="s">
        <v>34</v>
      </c>
      <c r="F312" s="8">
        <v>21</v>
      </c>
      <c r="G312" s="8">
        <v>24.22</v>
      </c>
      <c r="H312" s="8">
        <v>22.12</v>
      </c>
      <c r="I312" s="8">
        <f t="shared" si="19"/>
        <v>29.58</v>
      </c>
      <c r="J312" s="8">
        <f t="shared" si="16"/>
        <v>621.17999999999995</v>
      </c>
    </row>
    <row r="313" spans="1:10" ht="15.6" x14ac:dyDescent="0.3">
      <c r="A313" s="6" t="s">
        <v>854</v>
      </c>
      <c r="B313" s="7" t="s">
        <v>855</v>
      </c>
      <c r="C313" s="7" t="s">
        <v>32</v>
      </c>
      <c r="D313" s="6" t="s">
        <v>856</v>
      </c>
      <c r="E313" s="7" t="s">
        <v>34</v>
      </c>
      <c r="F313" s="8">
        <v>99</v>
      </c>
      <c r="G313" s="8">
        <v>18.23</v>
      </c>
      <c r="H313" s="8">
        <v>22.12</v>
      </c>
      <c r="I313" s="8">
        <f t="shared" si="19"/>
        <v>22.26</v>
      </c>
      <c r="J313" s="8">
        <f t="shared" si="16"/>
        <v>2203.7399999999998</v>
      </c>
    </row>
    <row r="314" spans="1:10" ht="15.6" x14ac:dyDescent="0.3">
      <c r="A314" s="6" t="s">
        <v>857</v>
      </c>
      <c r="B314" s="7" t="s">
        <v>858</v>
      </c>
      <c r="C314" s="7" t="s">
        <v>32</v>
      </c>
      <c r="D314" s="6" t="s">
        <v>859</v>
      </c>
      <c r="E314" s="7" t="s">
        <v>34</v>
      </c>
      <c r="F314" s="8">
        <v>6</v>
      </c>
      <c r="G314" s="8">
        <v>18.2</v>
      </c>
      <c r="H314" s="8">
        <v>22.12</v>
      </c>
      <c r="I314" s="8">
        <f t="shared" si="19"/>
        <v>22.23</v>
      </c>
      <c r="J314" s="8">
        <f t="shared" si="16"/>
        <v>133.38</v>
      </c>
    </row>
    <row r="315" spans="1:10" ht="23.4" x14ac:dyDescent="0.3">
      <c r="A315" s="6" t="s">
        <v>860</v>
      </c>
      <c r="B315" s="7" t="s">
        <v>861</v>
      </c>
      <c r="C315" s="7" t="s">
        <v>32</v>
      </c>
      <c r="D315" s="6" t="s">
        <v>862</v>
      </c>
      <c r="E315" s="7" t="s">
        <v>34</v>
      </c>
      <c r="F315" s="8">
        <v>1</v>
      </c>
      <c r="G315" s="8">
        <v>26.83</v>
      </c>
      <c r="H315" s="8">
        <v>22.12</v>
      </c>
      <c r="I315" s="8">
        <f t="shared" si="19"/>
        <v>32.76</v>
      </c>
      <c r="J315" s="8">
        <f t="shared" si="16"/>
        <v>32.76</v>
      </c>
    </row>
    <row r="316" spans="1:10" ht="15.6" x14ac:dyDescent="0.3">
      <c r="A316" s="6" t="s">
        <v>863</v>
      </c>
      <c r="B316" s="7" t="s">
        <v>864</v>
      </c>
      <c r="C316" s="7" t="s">
        <v>16</v>
      </c>
      <c r="D316" s="6" t="s">
        <v>865</v>
      </c>
      <c r="E316" s="7" t="s">
        <v>665</v>
      </c>
      <c r="F316" s="8">
        <v>407</v>
      </c>
      <c r="G316" s="8">
        <v>4.6500000000000004</v>
      </c>
      <c r="H316" s="8">
        <v>22.12</v>
      </c>
      <c r="I316" s="8">
        <f t="shared" si="19"/>
        <v>5.68</v>
      </c>
      <c r="J316" s="8">
        <f t="shared" si="16"/>
        <v>2311.7600000000002</v>
      </c>
    </row>
    <row r="317" spans="1:10" ht="15.6" x14ac:dyDescent="0.3">
      <c r="A317" s="6" t="s">
        <v>866</v>
      </c>
      <c r="B317" s="7" t="s">
        <v>867</v>
      </c>
      <c r="C317" s="7" t="s">
        <v>16</v>
      </c>
      <c r="D317" s="6" t="s">
        <v>868</v>
      </c>
      <c r="E317" s="7" t="s">
        <v>665</v>
      </c>
      <c r="F317" s="8">
        <v>67</v>
      </c>
      <c r="G317" s="8">
        <v>6.58</v>
      </c>
      <c r="H317" s="8">
        <v>22.12</v>
      </c>
      <c r="I317" s="8">
        <f t="shared" si="19"/>
        <v>8.0399999999999991</v>
      </c>
      <c r="J317" s="8">
        <f t="shared" si="16"/>
        <v>538.67999999999995</v>
      </c>
    </row>
    <row r="318" spans="1:10" ht="15.6" x14ac:dyDescent="0.3">
      <c r="A318" s="6" t="s">
        <v>869</v>
      </c>
      <c r="B318" s="7" t="s">
        <v>870</v>
      </c>
      <c r="C318" s="7" t="s">
        <v>16</v>
      </c>
      <c r="D318" s="6" t="s">
        <v>871</v>
      </c>
      <c r="E318" s="7" t="s">
        <v>34</v>
      </c>
      <c r="F318" s="8">
        <v>67</v>
      </c>
      <c r="G318" s="8">
        <v>12.22</v>
      </c>
      <c r="H318" s="8">
        <v>22.12</v>
      </c>
      <c r="I318" s="8">
        <f t="shared" si="19"/>
        <v>14.92</v>
      </c>
      <c r="J318" s="8">
        <f t="shared" si="16"/>
        <v>999.64</v>
      </c>
    </row>
    <row r="319" spans="1:10" ht="15.6" x14ac:dyDescent="0.3">
      <c r="A319" s="6" t="s">
        <v>872</v>
      </c>
      <c r="B319" s="7" t="s">
        <v>873</v>
      </c>
      <c r="C319" s="7" t="s">
        <v>16</v>
      </c>
      <c r="D319" s="6" t="s">
        <v>874</v>
      </c>
      <c r="E319" s="7" t="s">
        <v>34</v>
      </c>
      <c r="F319" s="8">
        <v>192</v>
      </c>
      <c r="G319" s="8">
        <v>1.66</v>
      </c>
      <c r="H319" s="8">
        <v>22.12</v>
      </c>
      <c r="I319" s="8">
        <f t="shared" si="19"/>
        <v>2.0299999999999998</v>
      </c>
      <c r="J319" s="8">
        <f t="shared" si="16"/>
        <v>389.76</v>
      </c>
    </row>
    <row r="320" spans="1:10" ht="15.6" x14ac:dyDescent="0.3">
      <c r="A320" s="6" t="s">
        <v>875</v>
      </c>
      <c r="B320" s="7" t="s">
        <v>876</v>
      </c>
      <c r="C320" s="7" t="s">
        <v>16</v>
      </c>
      <c r="D320" s="6" t="s">
        <v>877</v>
      </c>
      <c r="E320" s="7" t="s">
        <v>34</v>
      </c>
      <c r="F320" s="8">
        <v>67</v>
      </c>
      <c r="G320" s="8">
        <v>5.47</v>
      </c>
      <c r="H320" s="8">
        <v>22.12</v>
      </c>
      <c r="I320" s="8">
        <f t="shared" si="19"/>
        <v>6.68</v>
      </c>
      <c r="J320" s="8">
        <f t="shared" si="16"/>
        <v>447.56</v>
      </c>
    </row>
    <row r="321" spans="1:10" ht="15.6" x14ac:dyDescent="0.3">
      <c r="A321" s="6" t="s">
        <v>878</v>
      </c>
      <c r="B321" s="7" t="s">
        <v>879</v>
      </c>
      <c r="C321" s="7" t="s">
        <v>16</v>
      </c>
      <c r="D321" s="6" t="s">
        <v>880</v>
      </c>
      <c r="E321" s="7" t="s">
        <v>74</v>
      </c>
      <c r="F321" s="8">
        <v>67</v>
      </c>
      <c r="G321" s="8">
        <v>21.29</v>
      </c>
      <c r="H321" s="8">
        <v>22.12</v>
      </c>
      <c r="I321" s="8">
        <f t="shared" si="19"/>
        <v>26</v>
      </c>
      <c r="J321" s="8">
        <f t="shared" si="16"/>
        <v>1742</v>
      </c>
    </row>
    <row r="322" spans="1:10" ht="23.4" x14ac:dyDescent="0.3">
      <c r="A322" s="6" t="s">
        <v>881</v>
      </c>
      <c r="B322" s="7" t="s">
        <v>882</v>
      </c>
      <c r="C322" s="7" t="s">
        <v>32</v>
      </c>
      <c r="D322" s="6" t="s">
        <v>883</v>
      </c>
      <c r="E322" s="7" t="s">
        <v>74</v>
      </c>
      <c r="F322" s="8">
        <v>158.19999999999999</v>
      </c>
      <c r="G322" s="8">
        <v>59.4</v>
      </c>
      <c r="H322" s="8">
        <v>22.12</v>
      </c>
      <c r="I322" s="8">
        <f t="shared" si="19"/>
        <v>72.540000000000006</v>
      </c>
      <c r="J322" s="8">
        <f t="shared" si="16"/>
        <v>11475.83</v>
      </c>
    </row>
    <row r="323" spans="1:10" ht="23.4" x14ac:dyDescent="0.3">
      <c r="A323" s="6" t="s">
        <v>884</v>
      </c>
      <c r="B323" s="7" t="s">
        <v>885</v>
      </c>
      <c r="C323" s="7" t="s">
        <v>32</v>
      </c>
      <c r="D323" s="6" t="s">
        <v>886</v>
      </c>
      <c r="E323" s="7" t="s">
        <v>74</v>
      </c>
      <c r="F323" s="8">
        <v>88</v>
      </c>
      <c r="G323" s="8">
        <v>106.31</v>
      </c>
      <c r="H323" s="8">
        <v>22.12</v>
      </c>
      <c r="I323" s="8">
        <f t="shared" si="19"/>
        <v>129.83000000000001</v>
      </c>
      <c r="J323" s="8">
        <f t="shared" ref="J323:J386" si="20">ROUND(ROUND(F323,2)*ROUND(I323,2),2)</f>
        <v>11425.04</v>
      </c>
    </row>
    <row r="324" spans="1:10" ht="15.6" x14ac:dyDescent="0.3">
      <c r="A324" s="6" t="s">
        <v>887</v>
      </c>
      <c r="B324" s="7" t="s">
        <v>888</v>
      </c>
      <c r="C324" s="7" t="s">
        <v>32</v>
      </c>
      <c r="D324" s="6" t="s">
        <v>889</v>
      </c>
      <c r="E324" s="7" t="s">
        <v>74</v>
      </c>
      <c r="F324" s="8">
        <v>24.7</v>
      </c>
      <c r="G324" s="8">
        <v>27.11</v>
      </c>
      <c r="H324" s="8">
        <v>22.12</v>
      </c>
      <c r="I324" s="8">
        <f t="shared" si="19"/>
        <v>33.11</v>
      </c>
      <c r="J324" s="8">
        <f t="shared" si="20"/>
        <v>817.82</v>
      </c>
    </row>
    <row r="325" spans="1:10" ht="23.4" x14ac:dyDescent="0.3">
      <c r="A325" s="6" t="s">
        <v>890</v>
      </c>
      <c r="B325" s="7" t="s">
        <v>891</v>
      </c>
      <c r="C325" s="7" t="s">
        <v>32</v>
      </c>
      <c r="D325" s="6" t="s">
        <v>892</v>
      </c>
      <c r="E325" s="7" t="s">
        <v>74</v>
      </c>
      <c r="F325" s="8">
        <v>74.099999999999994</v>
      </c>
      <c r="G325" s="8">
        <v>29.63</v>
      </c>
      <c r="H325" s="8">
        <v>22.12</v>
      </c>
      <c r="I325" s="8">
        <f t="shared" si="19"/>
        <v>36.18</v>
      </c>
      <c r="J325" s="8">
        <f t="shared" si="20"/>
        <v>2680.94</v>
      </c>
    </row>
    <row r="326" spans="1:10" ht="15.6" x14ac:dyDescent="0.3">
      <c r="A326" s="6" t="s">
        <v>893</v>
      </c>
      <c r="B326" s="7" t="s">
        <v>894</v>
      </c>
      <c r="C326" s="7" t="s">
        <v>32</v>
      </c>
      <c r="D326" s="6" t="s">
        <v>895</v>
      </c>
      <c r="E326" s="7" t="s">
        <v>74</v>
      </c>
      <c r="F326" s="8">
        <v>234.8</v>
      </c>
      <c r="G326" s="8">
        <v>17.920000000000002</v>
      </c>
      <c r="H326" s="8">
        <v>22.12</v>
      </c>
      <c r="I326" s="8">
        <f t="shared" si="19"/>
        <v>21.88</v>
      </c>
      <c r="J326" s="8">
        <f t="shared" si="20"/>
        <v>5137.42</v>
      </c>
    </row>
    <row r="327" spans="1:10" ht="15.6" x14ac:dyDescent="0.3">
      <c r="A327" s="6" t="s">
        <v>896</v>
      </c>
      <c r="B327" s="7" t="s">
        <v>897</v>
      </c>
      <c r="C327" s="7" t="s">
        <v>32</v>
      </c>
      <c r="D327" s="6" t="s">
        <v>898</v>
      </c>
      <c r="E327" s="7" t="s">
        <v>74</v>
      </c>
      <c r="F327" s="8">
        <v>30.1</v>
      </c>
      <c r="G327" s="8">
        <v>25.89</v>
      </c>
      <c r="H327" s="8">
        <v>22.12</v>
      </c>
      <c r="I327" s="8">
        <f t="shared" si="19"/>
        <v>31.62</v>
      </c>
      <c r="J327" s="8">
        <f t="shared" si="20"/>
        <v>951.76</v>
      </c>
    </row>
    <row r="328" spans="1:10" ht="15.6" x14ac:dyDescent="0.3">
      <c r="A328" s="6" t="s">
        <v>899</v>
      </c>
      <c r="B328" s="7" t="s">
        <v>900</v>
      </c>
      <c r="C328" s="7" t="s">
        <v>32</v>
      </c>
      <c r="D328" s="6" t="s">
        <v>901</v>
      </c>
      <c r="E328" s="7" t="s">
        <v>74</v>
      </c>
      <c r="F328" s="8">
        <v>154.80000000000001</v>
      </c>
      <c r="G328" s="8">
        <v>26.36</v>
      </c>
      <c r="H328" s="8">
        <v>22.12</v>
      </c>
      <c r="I328" s="8">
        <f t="shared" si="19"/>
        <v>32.19</v>
      </c>
      <c r="J328" s="8">
        <f t="shared" si="20"/>
        <v>4983.01</v>
      </c>
    </row>
    <row r="329" spans="1:10" ht="15.6" x14ac:dyDescent="0.3">
      <c r="A329" s="6" t="s">
        <v>902</v>
      </c>
      <c r="B329" s="7" t="s">
        <v>903</v>
      </c>
      <c r="C329" s="7" t="s">
        <v>32</v>
      </c>
      <c r="D329" s="6" t="s">
        <v>904</v>
      </c>
      <c r="E329" s="7" t="s">
        <v>74</v>
      </c>
      <c r="F329" s="8">
        <v>2895.1</v>
      </c>
      <c r="G329" s="8">
        <v>3.22</v>
      </c>
      <c r="H329" s="8">
        <v>22.12</v>
      </c>
      <c r="I329" s="8">
        <f t="shared" si="19"/>
        <v>3.93</v>
      </c>
      <c r="J329" s="8">
        <f t="shared" si="20"/>
        <v>11377.74</v>
      </c>
    </row>
    <row r="330" spans="1:10" ht="15.6" x14ac:dyDescent="0.3">
      <c r="A330" s="6" t="s">
        <v>905</v>
      </c>
      <c r="B330" s="7" t="s">
        <v>906</v>
      </c>
      <c r="C330" s="7" t="s">
        <v>32</v>
      </c>
      <c r="D330" s="6" t="s">
        <v>907</v>
      </c>
      <c r="E330" s="7" t="s">
        <v>74</v>
      </c>
      <c r="F330" s="8">
        <v>4759.3</v>
      </c>
      <c r="G330" s="8">
        <v>4.67</v>
      </c>
      <c r="H330" s="8">
        <v>22.12</v>
      </c>
      <c r="I330" s="8">
        <f t="shared" si="19"/>
        <v>5.7</v>
      </c>
      <c r="J330" s="8">
        <f t="shared" si="20"/>
        <v>27128.01</v>
      </c>
    </row>
    <row r="331" spans="1:10" ht="15.6" x14ac:dyDescent="0.3">
      <c r="A331" s="6" t="s">
        <v>908</v>
      </c>
      <c r="B331" s="7" t="s">
        <v>909</v>
      </c>
      <c r="C331" s="7" t="s">
        <v>32</v>
      </c>
      <c r="D331" s="6" t="s">
        <v>910</v>
      </c>
      <c r="E331" s="7" t="s">
        <v>74</v>
      </c>
      <c r="F331" s="8">
        <v>357.8</v>
      </c>
      <c r="G331" s="8">
        <v>7.19</v>
      </c>
      <c r="H331" s="8">
        <v>22.12</v>
      </c>
      <c r="I331" s="8">
        <f t="shared" si="19"/>
        <v>8.7799999999999994</v>
      </c>
      <c r="J331" s="8">
        <f t="shared" si="20"/>
        <v>3141.48</v>
      </c>
    </row>
    <row r="332" spans="1:10" ht="15.6" x14ac:dyDescent="0.3">
      <c r="A332" s="6" t="s">
        <v>911</v>
      </c>
      <c r="B332" s="7" t="s">
        <v>912</v>
      </c>
      <c r="C332" s="7" t="s">
        <v>32</v>
      </c>
      <c r="D332" s="6" t="s">
        <v>913</v>
      </c>
      <c r="E332" s="7" t="s">
        <v>74</v>
      </c>
      <c r="F332" s="8">
        <v>102.2</v>
      </c>
      <c r="G332" s="8">
        <v>10.029999999999999</v>
      </c>
      <c r="H332" s="8">
        <v>22.12</v>
      </c>
      <c r="I332" s="8">
        <f t="shared" si="19"/>
        <v>12.25</v>
      </c>
      <c r="J332" s="8">
        <f t="shared" si="20"/>
        <v>1251.95</v>
      </c>
    </row>
    <row r="333" spans="1:10" ht="23.4" x14ac:dyDescent="0.3">
      <c r="A333" s="6" t="s">
        <v>914</v>
      </c>
      <c r="B333" s="7" t="s">
        <v>915</v>
      </c>
      <c r="C333" s="7" t="s">
        <v>32</v>
      </c>
      <c r="D333" s="6" t="s">
        <v>916</v>
      </c>
      <c r="E333" s="7" t="s">
        <v>34</v>
      </c>
      <c r="F333" s="8">
        <v>4</v>
      </c>
      <c r="G333" s="8">
        <v>169.04</v>
      </c>
      <c r="H333" s="8">
        <v>22.12</v>
      </c>
      <c r="I333" s="8">
        <f t="shared" si="19"/>
        <v>206.43</v>
      </c>
      <c r="J333" s="8">
        <f t="shared" si="20"/>
        <v>825.72</v>
      </c>
    </row>
    <row r="334" spans="1:10" ht="15.6" x14ac:dyDescent="0.3">
      <c r="A334" s="6" t="s">
        <v>917</v>
      </c>
      <c r="B334" s="7" t="s">
        <v>918</v>
      </c>
      <c r="C334" s="7" t="s">
        <v>16</v>
      </c>
      <c r="D334" s="6" t="s">
        <v>919</v>
      </c>
      <c r="E334" s="7" t="s">
        <v>34</v>
      </c>
      <c r="F334" s="8">
        <v>4</v>
      </c>
      <c r="G334" s="8">
        <v>254.25</v>
      </c>
      <c r="H334" s="8">
        <v>22.12</v>
      </c>
      <c r="I334" s="8">
        <f t="shared" si="19"/>
        <v>310.49</v>
      </c>
      <c r="J334" s="8">
        <f t="shared" si="20"/>
        <v>1241.96</v>
      </c>
    </row>
    <row r="335" spans="1:10" ht="23.4" x14ac:dyDescent="0.3">
      <c r="A335" s="6" t="s">
        <v>920</v>
      </c>
      <c r="B335" s="7" t="s">
        <v>921</v>
      </c>
      <c r="C335" s="7" t="s">
        <v>32</v>
      </c>
      <c r="D335" s="6" t="s">
        <v>922</v>
      </c>
      <c r="E335" s="7" t="s">
        <v>34</v>
      </c>
      <c r="F335" s="8">
        <v>1</v>
      </c>
      <c r="G335" s="8">
        <v>74.5</v>
      </c>
      <c r="H335" s="8">
        <v>22.12</v>
      </c>
      <c r="I335" s="8">
        <f t="shared" si="19"/>
        <v>90.98</v>
      </c>
      <c r="J335" s="8">
        <f t="shared" si="20"/>
        <v>90.98</v>
      </c>
    </row>
    <row r="336" spans="1:10" ht="15.6" x14ac:dyDescent="0.3">
      <c r="A336" s="6" t="s">
        <v>923</v>
      </c>
      <c r="B336" s="7" t="s">
        <v>924</v>
      </c>
      <c r="C336" s="7" t="s">
        <v>32</v>
      </c>
      <c r="D336" s="6" t="s">
        <v>925</v>
      </c>
      <c r="E336" s="7" t="s">
        <v>34</v>
      </c>
      <c r="F336" s="8">
        <v>2</v>
      </c>
      <c r="G336" s="8">
        <v>50.45</v>
      </c>
      <c r="H336" s="8">
        <v>22.12</v>
      </c>
      <c r="I336" s="8">
        <f t="shared" si="19"/>
        <v>61.61</v>
      </c>
      <c r="J336" s="8">
        <f t="shared" si="20"/>
        <v>123.22</v>
      </c>
    </row>
    <row r="337" spans="1:10" ht="15.6" x14ac:dyDescent="0.3">
      <c r="A337" s="6" t="s">
        <v>926</v>
      </c>
      <c r="B337" s="7" t="s">
        <v>927</v>
      </c>
      <c r="C337" s="7" t="s">
        <v>32</v>
      </c>
      <c r="D337" s="6" t="s">
        <v>928</v>
      </c>
      <c r="E337" s="7" t="s">
        <v>34</v>
      </c>
      <c r="F337" s="8">
        <v>11</v>
      </c>
      <c r="G337" s="8">
        <v>36.74</v>
      </c>
      <c r="H337" s="8">
        <v>22.12</v>
      </c>
      <c r="I337" s="8">
        <f t="shared" si="19"/>
        <v>44.87</v>
      </c>
      <c r="J337" s="8">
        <f t="shared" si="20"/>
        <v>493.57</v>
      </c>
    </row>
    <row r="338" spans="1:10" ht="15.6" x14ac:dyDescent="0.3">
      <c r="A338" s="6" t="s">
        <v>929</v>
      </c>
      <c r="B338" s="7" t="s">
        <v>930</v>
      </c>
      <c r="C338" s="7" t="s">
        <v>32</v>
      </c>
      <c r="D338" s="6" t="s">
        <v>931</v>
      </c>
      <c r="E338" s="7" t="s">
        <v>34</v>
      </c>
      <c r="F338" s="8">
        <v>3</v>
      </c>
      <c r="G338" s="8">
        <v>58.95</v>
      </c>
      <c r="H338" s="8">
        <v>22.12</v>
      </c>
      <c r="I338" s="8">
        <f t="shared" si="19"/>
        <v>71.989999999999995</v>
      </c>
      <c r="J338" s="8">
        <f t="shared" si="20"/>
        <v>215.97</v>
      </c>
    </row>
    <row r="339" spans="1:10" ht="15.6" x14ac:dyDescent="0.3">
      <c r="A339" s="6" t="s">
        <v>932</v>
      </c>
      <c r="B339" s="7" t="s">
        <v>933</v>
      </c>
      <c r="C339" s="7" t="s">
        <v>32</v>
      </c>
      <c r="D339" s="6" t="s">
        <v>934</v>
      </c>
      <c r="E339" s="7" t="s">
        <v>34</v>
      </c>
      <c r="F339" s="8">
        <v>1</v>
      </c>
      <c r="G339" s="8">
        <v>81.099999999999994</v>
      </c>
      <c r="H339" s="8">
        <v>22.12</v>
      </c>
      <c r="I339" s="8">
        <f t="shared" si="19"/>
        <v>99.04</v>
      </c>
      <c r="J339" s="8">
        <f t="shared" si="20"/>
        <v>99.04</v>
      </c>
    </row>
    <row r="340" spans="1:10" ht="15.6" x14ac:dyDescent="0.3">
      <c r="A340" s="6" t="s">
        <v>935</v>
      </c>
      <c r="B340" s="7" t="s">
        <v>936</v>
      </c>
      <c r="C340" s="7" t="s">
        <v>32</v>
      </c>
      <c r="D340" s="6" t="s">
        <v>937</v>
      </c>
      <c r="E340" s="7" t="s">
        <v>34</v>
      </c>
      <c r="F340" s="8">
        <v>21</v>
      </c>
      <c r="G340" s="8">
        <v>30.14</v>
      </c>
      <c r="H340" s="8">
        <v>22.12</v>
      </c>
      <c r="I340" s="8">
        <f t="shared" si="19"/>
        <v>36.81</v>
      </c>
      <c r="J340" s="8">
        <f t="shared" si="20"/>
        <v>773.01</v>
      </c>
    </row>
    <row r="341" spans="1:10" ht="15.6" x14ac:dyDescent="0.3">
      <c r="A341" s="6" t="s">
        <v>938</v>
      </c>
      <c r="B341" s="7" t="s">
        <v>939</v>
      </c>
      <c r="C341" s="7" t="s">
        <v>16</v>
      </c>
      <c r="D341" s="6" t="s">
        <v>940</v>
      </c>
      <c r="E341" s="7" t="s">
        <v>34</v>
      </c>
      <c r="F341" s="8">
        <v>38</v>
      </c>
      <c r="G341" s="8">
        <v>18.86</v>
      </c>
      <c r="H341" s="8">
        <v>22.12</v>
      </c>
      <c r="I341" s="8">
        <f t="shared" si="19"/>
        <v>23.03</v>
      </c>
      <c r="J341" s="8">
        <f t="shared" si="20"/>
        <v>875.14</v>
      </c>
    </row>
    <row r="342" spans="1:10" ht="15.6" x14ac:dyDescent="0.3">
      <c r="A342" s="6" t="s">
        <v>941</v>
      </c>
      <c r="B342" s="7" t="s">
        <v>942</v>
      </c>
      <c r="C342" s="7" t="s">
        <v>16</v>
      </c>
      <c r="D342" s="6" t="s">
        <v>943</v>
      </c>
      <c r="E342" s="7" t="s">
        <v>34</v>
      </c>
      <c r="F342" s="8">
        <v>227</v>
      </c>
      <c r="G342" s="8">
        <v>8.8699999999999992</v>
      </c>
      <c r="H342" s="8">
        <v>22.12</v>
      </c>
      <c r="I342" s="8">
        <f t="shared" ref="I342:I373" si="21">ROUND(G342 * ROUND(1 + (H342/100),4),2)</f>
        <v>10.83</v>
      </c>
      <c r="J342" s="8">
        <f t="shared" si="20"/>
        <v>2458.41</v>
      </c>
    </row>
    <row r="343" spans="1:10" ht="15.6" x14ac:dyDescent="0.3">
      <c r="A343" s="6" t="s">
        <v>944</v>
      </c>
      <c r="B343" s="7" t="s">
        <v>942</v>
      </c>
      <c r="C343" s="7" t="s">
        <v>16</v>
      </c>
      <c r="D343" s="6" t="s">
        <v>943</v>
      </c>
      <c r="E343" s="7" t="s">
        <v>34</v>
      </c>
      <c r="F343" s="8">
        <v>227</v>
      </c>
      <c r="G343" s="8">
        <v>8.8699999999999992</v>
      </c>
      <c r="H343" s="8">
        <v>22.12</v>
      </c>
      <c r="I343" s="8">
        <f t="shared" si="21"/>
        <v>10.83</v>
      </c>
      <c r="J343" s="8">
        <f t="shared" si="20"/>
        <v>2458.41</v>
      </c>
    </row>
    <row r="344" spans="1:10" ht="15.6" x14ac:dyDescent="0.3">
      <c r="A344" s="6" t="s">
        <v>945</v>
      </c>
      <c r="B344" s="7" t="s">
        <v>946</v>
      </c>
      <c r="C344" s="7" t="s">
        <v>32</v>
      </c>
      <c r="D344" s="6" t="s">
        <v>947</v>
      </c>
      <c r="E344" s="7" t="s">
        <v>34</v>
      </c>
      <c r="F344" s="8">
        <v>39</v>
      </c>
      <c r="G344" s="8">
        <v>35.729999999999997</v>
      </c>
      <c r="H344" s="8">
        <v>22.12</v>
      </c>
      <c r="I344" s="8">
        <f t="shared" si="21"/>
        <v>43.63</v>
      </c>
      <c r="J344" s="8">
        <f t="shared" si="20"/>
        <v>1701.57</v>
      </c>
    </row>
    <row r="345" spans="1:10" ht="15.6" x14ac:dyDescent="0.3">
      <c r="A345" s="6" t="s">
        <v>948</v>
      </c>
      <c r="B345" s="7" t="s">
        <v>949</v>
      </c>
      <c r="C345" s="7" t="s">
        <v>16</v>
      </c>
      <c r="D345" s="6" t="s">
        <v>950</v>
      </c>
      <c r="E345" s="7" t="s">
        <v>34</v>
      </c>
      <c r="F345" s="8">
        <v>21</v>
      </c>
      <c r="G345" s="8">
        <v>27.31</v>
      </c>
      <c r="H345" s="8">
        <v>22.12</v>
      </c>
      <c r="I345" s="8">
        <f t="shared" si="21"/>
        <v>33.35</v>
      </c>
      <c r="J345" s="8">
        <f t="shared" si="20"/>
        <v>700.35</v>
      </c>
    </row>
    <row r="346" spans="1:10" ht="15.6" x14ac:dyDescent="0.3">
      <c r="A346" s="6" t="s">
        <v>951</v>
      </c>
      <c r="B346" s="7" t="s">
        <v>952</v>
      </c>
      <c r="C346" s="7" t="s">
        <v>32</v>
      </c>
      <c r="D346" s="6" t="s">
        <v>953</v>
      </c>
      <c r="E346" s="7" t="s">
        <v>34</v>
      </c>
      <c r="F346" s="8">
        <v>15</v>
      </c>
      <c r="G346" s="8">
        <v>40.200000000000003</v>
      </c>
      <c r="H346" s="8">
        <v>22.12</v>
      </c>
      <c r="I346" s="8">
        <f t="shared" si="21"/>
        <v>49.09</v>
      </c>
      <c r="J346" s="8">
        <f t="shared" si="20"/>
        <v>736.35</v>
      </c>
    </row>
    <row r="347" spans="1:10" ht="15.6" x14ac:dyDescent="0.3">
      <c r="A347" s="6" t="s">
        <v>954</v>
      </c>
      <c r="B347" s="7" t="s">
        <v>955</v>
      </c>
      <c r="C347" s="7" t="s">
        <v>32</v>
      </c>
      <c r="D347" s="6" t="s">
        <v>956</v>
      </c>
      <c r="E347" s="7" t="s">
        <v>34</v>
      </c>
      <c r="F347" s="8">
        <v>2</v>
      </c>
      <c r="G347" s="8">
        <v>79.489999999999995</v>
      </c>
      <c r="H347" s="8">
        <v>22.12</v>
      </c>
      <c r="I347" s="8">
        <f t="shared" si="21"/>
        <v>97.07</v>
      </c>
      <c r="J347" s="8">
        <f t="shared" si="20"/>
        <v>194.14</v>
      </c>
    </row>
    <row r="348" spans="1:10" ht="15.6" x14ac:dyDescent="0.3">
      <c r="A348" s="6" t="s">
        <v>957</v>
      </c>
      <c r="B348" s="7" t="s">
        <v>958</v>
      </c>
      <c r="C348" s="7" t="s">
        <v>32</v>
      </c>
      <c r="D348" s="6" t="s">
        <v>959</v>
      </c>
      <c r="E348" s="7" t="s">
        <v>34</v>
      </c>
      <c r="F348" s="8">
        <v>1</v>
      </c>
      <c r="G348" s="8">
        <v>55.81</v>
      </c>
      <c r="H348" s="8">
        <v>22.12</v>
      </c>
      <c r="I348" s="8">
        <f t="shared" si="21"/>
        <v>68.16</v>
      </c>
      <c r="J348" s="8">
        <f t="shared" si="20"/>
        <v>68.16</v>
      </c>
    </row>
    <row r="349" spans="1:10" ht="15.6" x14ac:dyDescent="0.3">
      <c r="A349" s="6" t="s">
        <v>960</v>
      </c>
      <c r="B349" s="7" t="s">
        <v>961</v>
      </c>
      <c r="C349" s="7" t="s">
        <v>32</v>
      </c>
      <c r="D349" s="6" t="s">
        <v>962</v>
      </c>
      <c r="E349" s="7" t="s">
        <v>34</v>
      </c>
      <c r="F349" s="8">
        <v>112</v>
      </c>
      <c r="G349" s="8">
        <v>45.85</v>
      </c>
      <c r="H349" s="8">
        <v>22.12</v>
      </c>
      <c r="I349" s="8">
        <f t="shared" si="21"/>
        <v>55.99</v>
      </c>
      <c r="J349" s="8">
        <f t="shared" si="20"/>
        <v>6270.88</v>
      </c>
    </row>
    <row r="350" spans="1:10" ht="15.6" x14ac:dyDescent="0.3">
      <c r="A350" s="6" t="s">
        <v>963</v>
      </c>
      <c r="B350" s="7" t="s">
        <v>964</v>
      </c>
      <c r="C350" s="7" t="s">
        <v>32</v>
      </c>
      <c r="D350" s="6" t="s">
        <v>965</v>
      </c>
      <c r="E350" s="7" t="s">
        <v>34</v>
      </c>
      <c r="F350" s="8">
        <v>6</v>
      </c>
      <c r="G350" s="8">
        <v>49.73</v>
      </c>
      <c r="H350" s="8">
        <v>22.12</v>
      </c>
      <c r="I350" s="8">
        <f t="shared" si="21"/>
        <v>60.73</v>
      </c>
      <c r="J350" s="8">
        <f t="shared" si="20"/>
        <v>364.38</v>
      </c>
    </row>
    <row r="351" spans="1:10" ht="15.6" x14ac:dyDescent="0.3">
      <c r="A351" s="6" t="s">
        <v>966</v>
      </c>
      <c r="B351" s="7" t="s">
        <v>967</v>
      </c>
      <c r="C351" s="7" t="s">
        <v>32</v>
      </c>
      <c r="D351" s="6" t="s">
        <v>968</v>
      </c>
      <c r="E351" s="7" t="s">
        <v>34</v>
      </c>
      <c r="F351" s="8">
        <v>46</v>
      </c>
      <c r="G351" s="8">
        <v>24.65</v>
      </c>
      <c r="H351" s="8">
        <v>22.12</v>
      </c>
      <c r="I351" s="8">
        <f t="shared" si="21"/>
        <v>30.1</v>
      </c>
      <c r="J351" s="8">
        <f t="shared" si="20"/>
        <v>1384.6</v>
      </c>
    </row>
    <row r="352" spans="1:10" ht="15.6" x14ac:dyDescent="0.3">
      <c r="A352" s="6" t="s">
        <v>969</v>
      </c>
      <c r="B352" s="7" t="s">
        <v>970</v>
      </c>
      <c r="C352" s="7" t="s">
        <v>32</v>
      </c>
      <c r="D352" s="6" t="s">
        <v>971</v>
      </c>
      <c r="E352" s="7" t="s">
        <v>34</v>
      </c>
      <c r="F352" s="8">
        <v>15</v>
      </c>
      <c r="G352" s="8">
        <v>26.59</v>
      </c>
      <c r="H352" s="8">
        <v>22.12</v>
      </c>
      <c r="I352" s="8">
        <f t="shared" si="21"/>
        <v>32.47</v>
      </c>
      <c r="J352" s="8">
        <f t="shared" si="20"/>
        <v>487.05</v>
      </c>
    </row>
    <row r="353" spans="1:10" ht="15.6" x14ac:dyDescent="0.3">
      <c r="A353" s="6" t="s">
        <v>972</v>
      </c>
      <c r="B353" s="7" t="s">
        <v>973</v>
      </c>
      <c r="C353" s="7" t="s">
        <v>16</v>
      </c>
      <c r="D353" s="6" t="s">
        <v>974</v>
      </c>
      <c r="E353" s="7" t="s">
        <v>34</v>
      </c>
      <c r="F353" s="8">
        <v>1</v>
      </c>
      <c r="G353" s="8">
        <v>246.26</v>
      </c>
      <c r="H353" s="8">
        <v>22.12</v>
      </c>
      <c r="I353" s="8">
        <f t="shared" si="21"/>
        <v>300.73</v>
      </c>
      <c r="J353" s="8">
        <f t="shared" si="20"/>
        <v>300.73</v>
      </c>
    </row>
    <row r="354" spans="1:10" ht="15.6" x14ac:dyDescent="0.3">
      <c r="A354" s="6" t="s">
        <v>975</v>
      </c>
      <c r="B354" s="7" t="s">
        <v>976</v>
      </c>
      <c r="C354" s="7" t="s">
        <v>16</v>
      </c>
      <c r="D354" s="6" t="s">
        <v>977</v>
      </c>
      <c r="E354" s="7" t="s">
        <v>34</v>
      </c>
      <c r="F354" s="8">
        <v>2</v>
      </c>
      <c r="G354" s="8">
        <v>362.32</v>
      </c>
      <c r="H354" s="8">
        <v>22.12</v>
      </c>
      <c r="I354" s="8">
        <f t="shared" si="21"/>
        <v>442.47</v>
      </c>
      <c r="J354" s="8">
        <f t="shared" si="20"/>
        <v>884.94</v>
      </c>
    </row>
    <row r="355" spans="1:10" ht="15.6" x14ac:dyDescent="0.3">
      <c r="A355" s="6" t="s">
        <v>978</v>
      </c>
      <c r="B355" s="7" t="s">
        <v>979</v>
      </c>
      <c r="C355" s="7" t="s">
        <v>32</v>
      </c>
      <c r="D355" s="6" t="s">
        <v>980</v>
      </c>
      <c r="E355" s="7" t="s">
        <v>34</v>
      </c>
      <c r="F355" s="8">
        <v>2</v>
      </c>
      <c r="G355" s="8">
        <v>172.91</v>
      </c>
      <c r="H355" s="8">
        <v>22.12</v>
      </c>
      <c r="I355" s="8">
        <f t="shared" si="21"/>
        <v>211.16</v>
      </c>
      <c r="J355" s="8">
        <f t="shared" si="20"/>
        <v>422.32</v>
      </c>
    </row>
    <row r="356" spans="1:10" ht="15.6" x14ac:dyDescent="0.3">
      <c r="A356" s="6" t="s">
        <v>981</v>
      </c>
      <c r="B356" s="7" t="s">
        <v>982</v>
      </c>
      <c r="C356" s="7" t="s">
        <v>32</v>
      </c>
      <c r="D356" s="6" t="s">
        <v>983</v>
      </c>
      <c r="E356" s="7" t="s">
        <v>34</v>
      </c>
      <c r="F356" s="8">
        <v>13</v>
      </c>
      <c r="G356" s="8">
        <v>13.14</v>
      </c>
      <c r="H356" s="8">
        <v>22.12</v>
      </c>
      <c r="I356" s="8">
        <f t="shared" si="21"/>
        <v>16.05</v>
      </c>
      <c r="J356" s="8">
        <f t="shared" si="20"/>
        <v>208.65</v>
      </c>
    </row>
    <row r="357" spans="1:10" ht="15.6" x14ac:dyDescent="0.3">
      <c r="A357" s="6" t="s">
        <v>984</v>
      </c>
      <c r="B357" s="7" t="s">
        <v>985</v>
      </c>
      <c r="C357" s="7" t="s">
        <v>32</v>
      </c>
      <c r="D357" s="6" t="s">
        <v>986</v>
      </c>
      <c r="E357" s="7" t="s">
        <v>34</v>
      </c>
      <c r="F357" s="8">
        <v>35</v>
      </c>
      <c r="G357" s="8">
        <v>13.14</v>
      </c>
      <c r="H357" s="8">
        <v>22.12</v>
      </c>
      <c r="I357" s="8">
        <f t="shared" si="21"/>
        <v>16.05</v>
      </c>
      <c r="J357" s="8">
        <f t="shared" si="20"/>
        <v>561.75</v>
      </c>
    </row>
    <row r="358" spans="1:10" ht="15.6" x14ac:dyDescent="0.3">
      <c r="A358" s="6" t="s">
        <v>987</v>
      </c>
      <c r="B358" s="7" t="s">
        <v>988</v>
      </c>
      <c r="C358" s="7" t="s">
        <v>32</v>
      </c>
      <c r="D358" s="6" t="s">
        <v>989</v>
      </c>
      <c r="E358" s="7" t="s">
        <v>34</v>
      </c>
      <c r="F358" s="8">
        <v>1</v>
      </c>
      <c r="G358" s="8">
        <v>14.11</v>
      </c>
      <c r="H358" s="8">
        <v>22.12</v>
      </c>
      <c r="I358" s="8">
        <f t="shared" si="21"/>
        <v>17.23</v>
      </c>
      <c r="J358" s="8">
        <f t="shared" si="20"/>
        <v>17.23</v>
      </c>
    </row>
    <row r="359" spans="1:10" ht="15.6" x14ac:dyDescent="0.3">
      <c r="A359" s="6" t="s">
        <v>990</v>
      </c>
      <c r="B359" s="7" t="s">
        <v>991</v>
      </c>
      <c r="C359" s="7" t="s">
        <v>32</v>
      </c>
      <c r="D359" s="6" t="s">
        <v>992</v>
      </c>
      <c r="E359" s="7" t="s">
        <v>34</v>
      </c>
      <c r="F359" s="8">
        <v>40</v>
      </c>
      <c r="G359" s="8">
        <v>63.75</v>
      </c>
      <c r="H359" s="8">
        <v>22.12</v>
      </c>
      <c r="I359" s="8">
        <f t="shared" si="21"/>
        <v>77.849999999999994</v>
      </c>
      <c r="J359" s="8">
        <f t="shared" si="20"/>
        <v>3114</v>
      </c>
    </row>
    <row r="360" spans="1:10" ht="15.6" x14ac:dyDescent="0.3">
      <c r="A360" s="6" t="s">
        <v>993</v>
      </c>
      <c r="B360" s="7" t="s">
        <v>994</v>
      </c>
      <c r="C360" s="7" t="s">
        <v>32</v>
      </c>
      <c r="D360" s="6" t="s">
        <v>995</v>
      </c>
      <c r="E360" s="7" t="s">
        <v>34</v>
      </c>
      <c r="F360" s="8">
        <v>5</v>
      </c>
      <c r="G360" s="8">
        <v>65.709999999999994</v>
      </c>
      <c r="H360" s="8">
        <v>22.12</v>
      </c>
      <c r="I360" s="8">
        <f t="shared" si="21"/>
        <v>80.25</v>
      </c>
      <c r="J360" s="8">
        <f t="shared" si="20"/>
        <v>401.25</v>
      </c>
    </row>
    <row r="361" spans="1:10" ht="15.6" x14ac:dyDescent="0.3">
      <c r="A361" s="6" t="s">
        <v>996</v>
      </c>
      <c r="B361" s="7" t="s">
        <v>997</v>
      </c>
      <c r="C361" s="7" t="s">
        <v>32</v>
      </c>
      <c r="D361" s="6" t="s">
        <v>998</v>
      </c>
      <c r="E361" s="7" t="s">
        <v>34</v>
      </c>
      <c r="F361" s="8">
        <v>2</v>
      </c>
      <c r="G361" s="8">
        <v>70.739999999999995</v>
      </c>
      <c r="H361" s="8">
        <v>22.12</v>
      </c>
      <c r="I361" s="8">
        <f t="shared" si="21"/>
        <v>86.39</v>
      </c>
      <c r="J361" s="8">
        <f t="shared" si="20"/>
        <v>172.78</v>
      </c>
    </row>
    <row r="362" spans="1:10" ht="15.6" x14ac:dyDescent="0.3">
      <c r="A362" s="6" t="s">
        <v>999</v>
      </c>
      <c r="B362" s="7" t="s">
        <v>1000</v>
      </c>
      <c r="C362" s="7" t="s">
        <v>32</v>
      </c>
      <c r="D362" s="6" t="s">
        <v>1001</v>
      </c>
      <c r="E362" s="7" t="s">
        <v>34</v>
      </c>
      <c r="F362" s="8">
        <v>2</v>
      </c>
      <c r="G362" s="8">
        <v>63.75</v>
      </c>
      <c r="H362" s="8">
        <v>22.12</v>
      </c>
      <c r="I362" s="8">
        <f t="shared" si="21"/>
        <v>77.849999999999994</v>
      </c>
      <c r="J362" s="8">
        <f t="shared" si="20"/>
        <v>155.69999999999999</v>
      </c>
    </row>
    <row r="363" spans="1:10" ht="15.6" x14ac:dyDescent="0.3">
      <c r="A363" s="6" t="s">
        <v>1002</v>
      </c>
      <c r="B363" s="7" t="s">
        <v>991</v>
      </c>
      <c r="C363" s="7" t="s">
        <v>32</v>
      </c>
      <c r="D363" s="6" t="s">
        <v>992</v>
      </c>
      <c r="E363" s="7" t="s">
        <v>34</v>
      </c>
      <c r="F363" s="8">
        <v>40</v>
      </c>
      <c r="G363" s="8">
        <v>63.75</v>
      </c>
      <c r="H363" s="8">
        <v>22.12</v>
      </c>
      <c r="I363" s="8">
        <f t="shared" si="21"/>
        <v>77.849999999999994</v>
      </c>
      <c r="J363" s="8">
        <f t="shared" si="20"/>
        <v>3114</v>
      </c>
    </row>
    <row r="364" spans="1:10" ht="15.6" x14ac:dyDescent="0.3">
      <c r="A364" s="6" t="s">
        <v>1003</v>
      </c>
      <c r="B364" s="7" t="s">
        <v>1004</v>
      </c>
      <c r="C364" s="7" t="s">
        <v>32</v>
      </c>
      <c r="D364" s="6" t="s">
        <v>1005</v>
      </c>
      <c r="E364" s="7" t="s">
        <v>34</v>
      </c>
      <c r="F364" s="8">
        <v>3</v>
      </c>
      <c r="G364" s="8">
        <v>74.64</v>
      </c>
      <c r="H364" s="8">
        <v>22.12</v>
      </c>
      <c r="I364" s="8">
        <f t="shared" si="21"/>
        <v>91.15</v>
      </c>
      <c r="J364" s="8">
        <f t="shared" si="20"/>
        <v>273.45</v>
      </c>
    </row>
    <row r="365" spans="1:10" ht="15.6" x14ac:dyDescent="0.3">
      <c r="A365" s="6" t="s">
        <v>1006</v>
      </c>
      <c r="B365" s="7" t="s">
        <v>1007</v>
      </c>
      <c r="C365" s="7" t="s">
        <v>16</v>
      </c>
      <c r="D365" s="6" t="s">
        <v>1008</v>
      </c>
      <c r="E365" s="7" t="s">
        <v>34</v>
      </c>
      <c r="F365" s="8">
        <v>2</v>
      </c>
      <c r="G365" s="8">
        <v>147.58000000000001</v>
      </c>
      <c r="H365" s="8">
        <v>22.12</v>
      </c>
      <c r="I365" s="8">
        <f t="shared" si="21"/>
        <v>180.22</v>
      </c>
      <c r="J365" s="8">
        <f t="shared" si="20"/>
        <v>360.44</v>
      </c>
    </row>
    <row r="366" spans="1:10" ht="15.6" x14ac:dyDescent="0.3">
      <c r="A366" s="6" t="s">
        <v>1009</v>
      </c>
      <c r="B366" s="7" t="s">
        <v>1010</v>
      </c>
      <c r="C366" s="7" t="s">
        <v>32</v>
      </c>
      <c r="D366" s="6" t="s">
        <v>1011</v>
      </c>
      <c r="E366" s="7" t="s">
        <v>34</v>
      </c>
      <c r="F366" s="8">
        <v>2</v>
      </c>
      <c r="G366" s="8">
        <v>471.12</v>
      </c>
      <c r="H366" s="8">
        <v>22.12</v>
      </c>
      <c r="I366" s="8">
        <f t="shared" si="21"/>
        <v>575.33000000000004</v>
      </c>
      <c r="J366" s="8">
        <f t="shared" si="20"/>
        <v>1150.6600000000001</v>
      </c>
    </row>
    <row r="367" spans="1:10" ht="15.6" x14ac:dyDescent="0.3">
      <c r="A367" s="6" t="s">
        <v>1012</v>
      </c>
      <c r="B367" s="7" t="s">
        <v>1013</v>
      </c>
      <c r="C367" s="7" t="s">
        <v>16</v>
      </c>
      <c r="D367" s="6" t="s">
        <v>1014</v>
      </c>
      <c r="E367" s="7" t="s">
        <v>34</v>
      </c>
      <c r="F367" s="8">
        <v>1</v>
      </c>
      <c r="G367" s="8">
        <v>525.45000000000005</v>
      </c>
      <c r="H367" s="8">
        <v>22.12</v>
      </c>
      <c r="I367" s="8">
        <f t="shared" si="21"/>
        <v>641.67999999999995</v>
      </c>
      <c r="J367" s="8">
        <f t="shared" si="20"/>
        <v>641.67999999999995</v>
      </c>
    </row>
    <row r="368" spans="1:10" ht="15.6" x14ac:dyDescent="0.3">
      <c r="A368" s="6" t="s">
        <v>1015</v>
      </c>
      <c r="B368" s="7" t="s">
        <v>1016</v>
      </c>
      <c r="C368" s="7" t="s">
        <v>16</v>
      </c>
      <c r="D368" s="6" t="s">
        <v>1017</v>
      </c>
      <c r="E368" s="7" t="s">
        <v>34</v>
      </c>
      <c r="F368" s="8">
        <v>18</v>
      </c>
      <c r="G368" s="8">
        <v>429.57</v>
      </c>
      <c r="H368" s="8">
        <v>22.12</v>
      </c>
      <c r="I368" s="8">
        <f t="shared" si="21"/>
        <v>524.59</v>
      </c>
      <c r="J368" s="8">
        <f t="shared" si="20"/>
        <v>9442.6200000000008</v>
      </c>
    </row>
    <row r="369" spans="1:10" ht="15.6" x14ac:dyDescent="0.3">
      <c r="A369" s="6" t="s">
        <v>1018</v>
      </c>
      <c r="B369" s="7" t="s">
        <v>1019</v>
      </c>
      <c r="C369" s="7" t="s">
        <v>16</v>
      </c>
      <c r="D369" s="6" t="s">
        <v>1020</v>
      </c>
      <c r="E369" s="7" t="s">
        <v>34</v>
      </c>
      <c r="F369" s="8">
        <v>8</v>
      </c>
      <c r="G369" s="8">
        <v>527.79</v>
      </c>
      <c r="H369" s="8">
        <v>22.12</v>
      </c>
      <c r="I369" s="8">
        <f t="shared" si="21"/>
        <v>644.54</v>
      </c>
      <c r="J369" s="8">
        <f t="shared" si="20"/>
        <v>5156.32</v>
      </c>
    </row>
    <row r="370" spans="1:10" ht="15.6" x14ac:dyDescent="0.3">
      <c r="A370" s="6" t="s">
        <v>1021</v>
      </c>
      <c r="B370" s="7" t="s">
        <v>1022</v>
      </c>
      <c r="C370" s="7" t="s">
        <v>16</v>
      </c>
      <c r="D370" s="6" t="s">
        <v>1023</v>
      </c>
      <c r="E370" s="7" t="s">
        <v>34</v>
      </c>
      <c r="F370" s="8">
        <v>11</v>
      </c>
      <c r="G370" s="8">
        <v>144.08000000000001</v>
      </c>
      <c r="H370" s="8">
        <v>22.12</v>
      </c>
      <c r="I370" s="8">
        <f t="shared" si="21"/>
        <v>175.95</v>
      </c>
      <c r="J370" s="8">
        <f t="shared" si="20"/>
        <v>1935.45</v>
      </c>
    </row>
    <row r="371" spans="1:10" ht="15.6" x14ac:dyDescent="0.3">
      <c r="A371" s="6" t="s">
        <v>1024</v>
      </c>
      <c r="B371" s="7" t="s">
        <v>1025</v>
      </c>
      <c r="C371" s="7" t="s">
        <v>16</v>
      </c>
      <c r="D371" s="6" t="s">
        <v>1026</v>
      </c>
      <c r="E371" s="7" t="s">
        <v>34</v>
      </c>
      <c r="F371" s="8">
        <v>4</v>
      </c>
      <c r="G371" s="8">
        <v>190.75</v>
      </c>
      <c r="H371" s="8">
        <v>22.12</v>
      </c>
      <c r="I371" s="8">
        <f t="shared" si="21"/>
        <v>232.94</v>
      </c>
      <c r="J371" s="8">
        <f t="shared" si="20"/>
        <v>931.76</v>
      </c>
    </row>
    <row r="372" spans="1:10" ht="15.6" x14ac:dyDescent="0.3">
      <c r="A372" s="6" t="s">
        <v>1027</v>
      </c>
      <c r="B372" s="7" t="s">
        <v>1028</v>
      </c>
      <c r="C372" s="7" t="s">
        <v>16</v>
      </c>
      <c r="D372" s="6" t="s">
        <v>1029</v>
      </c>
      <c r="E372" s="7" t="s">
        <v>34</v>
      </c>
      <c r="F372" s="8">
        <v>8</v>
      </c>
      <c r="G372" s="8">
        <v>14.98</v>
      </c>
      <c r="H372" s="8">
        <v>22.12</v>
      </c>
      <c r="I372" s="8">
        <f t="shared" si="21"/>
        <v>18.29</v>
      </c>
      <c r="J372" s="8">
        <f t="shared" si="20"/>
        <v>146.32</v>
      </c>
    </row>
    <row r="373" spans="1:10" ht="15.6" x14ac:dyDescent="0.3">
      <c r="A373" s="6" t="s">
        <v>1030</v>
      </c>
      <c r="B373" s="7" t="s">
        <v>1031</v>
      </c>
      <c r="C373" s="7" t="s">
        <v>16</v>
      </c>
      <c r="D373" s="6" t="s">
        <v>1032</v>
      </c>
      <c r="E373" s="7" t="s">
        <v>34</v>
      </c>
      <c r="F373" s="8">
        <v>21</v>
      </c>
      <c r="G373" s="8">
        <v>12.64</v>
      </c>
      <c r="H373" s="8">
        <v>22.12</v>
      </c>
      <c r="I373" s="8">
        <f t="shared" si="21"/>
        <v>15.44</v>
      </c>
      <c r="J373" s="8">
        <f t="shared" si="20"/>
        <v>324.24</v>
      </c>
    </row>
    <row r="374" spans="1:10" ht="15.6" x14ac:dyDescent="0.3">
      <c r="A374" s="6" t="s">
        <v>1033</v>
      </c>
      <c r="B374" s="7" t="s">
        <v>1034</v>
      </c>
      <c r="C374" s="7" t="s">
        <v>16</v>
      </c>
      <c r="D374" s="6" t="s">
        <v>1035</v>
      </c>
      <c r="E374" s="7" t="s">
        <v>34</v>
      </c>
      <c r="F374" s="8">
        <v>2</v>
      </c>
      <c r="G374" s="8">
        <v>44.53</v>
      </c>
      <c r="H374" s="8">
        <v>22.12</v>
      </c>
      <c r="I374" s="8">
        <f t="shared" ref="I374:I405" si="22">ROUND(G374 * ROUND(1 + (H374/100),4),2)</f>
        <v>54.38</v>
      </c>
      <c r="J374" s="8">
        <f t="shared" si="20"/>
        <v>108.76</v>
      </c>
    </row>
    <row r="375" spans="1:10" ht="15.6" x14ac:dyDescent="0.3">
      <c r="A375" s="6" t="s">
        <v>1036</v>
      </c>
      <c r="B375" s="7" t="s">
        <v>1037</v>
      </c>
      <c r="C375" s="7" t="s">
        <v>16</v>
      </c>
      <c r="D375" s="6" t="s">
        <v>1038</v>
      </c>
      <c r="E375" s="7" t="s">
        <v>74</v>
      </c>
      <c r="F375" s="8">
        <v>2.2999999999999998</v>
      </c>
      <c r="G375" s="8">
        <v>48.43</v>
      </c>
      <c r="H375" s="8">
        <v>22.12</v>
      </c>
      <c r="I375" s="8">
        <f t="shared" si="22"/>
        <v>59.14</v>
      </c>
      <c r="J375" s="8">
        <f t="shared" si="20"/>
        <v>136.02000000000001</v>
      </c>
    </row>
    <row r="376" spans="1:10" ht="23.4" x14ac:dyDescent="0.3">
      <c r="A376" s="6" t="s">
        <v>1039</v>
      </c>
      <c r="B376" s="7" t="s">
        <v>1040</v>
      </c>
      <c r="C376" s="7" t="s">
        <v>16</v>
      </c>
      <c r="D376" s="6" t="s">
        <v>1041</v>
      </c>
      <c r="E376" s="7" t="s">
        <v>34</v>
      </c>
      <c r="F376" s="8">
        <v>71.599999999999994</v>
      </c>
      <c r="G376" s="8">
        <v>89.28</v>
      </c>
      <c r="H376" s="8">
        <v>22.12</v>
      </c>
      <c r="I376" s="8">
        <f t="shared" si="22"/>
        <v>109.03</v>
      </c>
      <c r="J376" s="8">
        <f t="shared" si="20"/>
        <v>7806.55</v>
      </c>
    </row>
    <row r="377" spans="1:10" ht="15.6" x14ac:dyDescent="0.3">
      <c r="A377" s="6" t="s">
        <v>1042</v>
      </c>
      <c r="B377" s="7" t="s">
        <v>1043</v>
      </c>
      <c r="C377" s="7" t="s">
        <v>16</v>
      </c>
      <c r="D377" s="6" t="s">
        <v>1044</v>
      </c>
      <c r="E377" s="7" t="s">
        <v>34</v>
      </c>
      <c r="F377" s="8">
        <v>65</v>
      </c>
      <c r="G377" s="8">
        <v>27.38</v>
      </c>
      <c r="H377" s="8">
        <v>22.12</v>
      </c>
      <c r="I377" s="8">
        <f t="shared" si="22"/>
        <v>33.44</v>
      </c>
      <c r="J377" s="8">
        <f t="shared" si="20"/>
        <v>2173.6</v>
      </c>
    </row>
    <row r="378" spans="1:10" ht="15.6" x14ac:dyDescent="0.3">
      <c r="A378" s="6" t="s">
        <v>1045</v>
      </c>
      <c r="B378" s="7" t="s">
        <v>1046</v>
      </c>
      <c r="C378" s="7" t="s">
        <v>16</v>
      </c>
      <c r="D378" s="6" t="s">
        <v>1047</v>
      </c>
      <c r="E378" s="7" t="s">
        <v>34</v>
      </c>
      <c r="F378" s="8">
        <v>2</v>
      </c>
      <c r="G378" s="8">
        <v>17.11</v>
      </c>
      <c r="H378" s="8">
        <v>22.12</v>
      </c>
      <c r="I378" s="8">
        <f t="shared" si="22"/>
        <v>20.89</v>
      </c>
      <c r="J378" s="8">
        <f t="shared" si="20"/>
        <v>41.78</v>
      </c>
    </row>
    <row r="379" spans="1:10" ht="15.6" x14ac:dyDescent="0.3">
      <c r="A379" s="6" t="s">
        <v>1048</v>
      </c>
      <c r="B379" s="7" t="s">
        <v>1049</v>
      </c>
      <c r="C379" s="7" t="s">
        <v>16</v>
      </c>
      <c r="D379" s="6" t="s">
        <v>1050</v>
      </c>
      <c r="E379" s="7" t="s">
        <v>34</v>
      </c>
      <c r="F379" s="8">
        <v>1</v>
      </c>
      <c r="G379" s="8">
        <v>59.15</v>
      </c>
      <c r="H379" s="8">
        <v>22.12</v>
      </c>
      <c r="I379" s="8">
        <f t="shared" si="22"/>
        <v>72.23</v>
      </c>
      <c r="J379" s="8">
        <f t="shared" si="20"/>
        <v>72.23</v>
      </c>
    </row>
    <row r="380" spans="1:10" ht="15.6" x14ac:dyDescent="0.3">
      <c r="A380" s="6" t="s">
        <v>1051</v>
      </c>
      <c r="B380" s="7" t="s">
        <v>1052</v>
      </c>
      <c r="C380" s="7" t="s">
        <v>16</v>
      </c>
      <c r="D380" s="6" t="s">
        <v>1053</v>
      </c>
      <c r="E380" s="7" t="s">
        <v>34</v>
      </c>
      <c r="F380" s="8">
        <v>48</v>
      </c>
      <c r="G380" s="8">
        <v>14.97</v>
      </c>
      <c r="H380" s="8">
        <v>22.12</v>
      </c>
      <c r="I380" s="8">
        <f t="shared" si="22"/>
        <v>18.28</v>
      </c>
      <c r="J380" s="8">
        <f t="shared" si="20"/>
        <v>877.44</v>
      </c>
    </row>
    <row r="381" spans="1:10" ht="15.6" x14ac:dyDescent="0.3">
      <c r="A381" s="6" t="s">
        <v>1054</v>
      </c>
      <c r="B381" s="7" t="s">
        <v>1055</v>
      </c>
      <c r="C381" s="7" t="s">
        <v>16</v>
      </c>
      <c r="D381" s="6" t="s">
        <v>1056</v>
      </c>
      <c r="E381" s="7" t="s">
        <v>34</v>
      </c>
      <c r="F381" s="8">
        <v>3</v>
      </c>
      <c r="G381" s="8">
        <v>28.09</v>
      </c>
      <c r="H381" s="8">
        <v>22.12</v>
      </c>
      <c r="I381" s="8">
        <f t="shared" si="22"/>
        <v>34.299999999999997</v>
      </c>
      <c r="J381" s="8">
        <f t="shared" si="20"/>
        <v>102.9</v>
      </c>
    </row>
    <row r="382" spans="1:10" ht="23.4" x14ac:dyDescent="0.3">
      <c r="A382" s="6" t="s">
        <v>1057</v>
      </c>
      <c r="B382" s="7" t="s">
        <v>1058</v>
      </c>
      <c r="C382" s="7" t="s">
        <v>32</v>
      </c>
      <c r="D382" s="6" t="s">
        <v>1059</v>
      </c>
      <c r="E382" s="7" t="s">
        <v>74</v>
      </c>
      <c r="F382" s="8">
        <v>65.8</v>
      </c>
      <c r="G382" s="8">
        <v>26.74</v>
      </c>
      <c r="H382" s="8">
        <v>22.12</v>
      </c>
      <c r="I382" s="8">
        <f t="shared" si="22"/>
        <v>32.65</v>
      </c>
      <c r="J382" s="8">
        <f t="shared" si="20"/>
        <v>2148.37</v>
      </c>
    </row>
    <row r="383" spans="1:10" ht="23.4" x14ac:dyDescent="0.3">
      <c r="A383" s="6" t="s">
        <v>1060</v>
      </c>
      <c r="B383" s="7" t="s">
        <v>1061</v>
      </c>
      <c r="C383" s="7" t="s">
        <v>32</v>
      </c>
      <c r="D383" s="6" t="s">
        <v>1062</v>
      </c>
      <c r="E383" s="7" t="s">
        <v>74</v>
      </c>
      <c r="F383" s="8">
        <v>1068.9000000000001</v>
      </c>
      <c r="G383" s="8">
        <v>21.59</v>
      </c>
      <c r="H383" s="8">
        <v>22.12</v>
      </c>
      <c r="I383" s="8">
        <f t="shared" si="22"/>
        <v>26.37</v>
      </c>
      <c r="J383" s="8">
        <f t="shared" si="20"/>
        <v>28186.89</v>
      </c>
    </row>
    <row r="384" spans="1:10" ht="15.6" x14ac:dyDescent="0.3">
      <c r="A384" s="6" t="s">
        <v>1063</v>
      </c>
      <c r="B384" s="7" t="s">
        <v>1064</v>
      </c>
      <c r="C384" s="7" t="s">
        <v>32</v>
      </c>
      <c r="D384" s="6" t="s">
        <v>1065</v>
      </c>
      <c r="E384" s="7" t="s">
        <v>74</v>
      </c>
      <c r="F384" s="8">
        <v>115.6</v>
      </c>
      <c r="G384" s="8">
        <v>19.71</v>
      </c>
      <c r="H384" s="8">
        <v>22.12</v>
      </c>
      <c r="I384" s="8">
        <f t="shared" si="22"/>
        <v>24.07</v>
      </c>
      <c r="J384" s="8">
        <f t="shared" si="20"/>
        <v>2782.49</v>
      </c>
    </row>
    <row r="385" spans="1:10" ht="15.6" x14ac:dyDescent="0.3">
      <c r="A385" s="6" t="s">
        <v>1066</v>
      </c>
      <c r="B385" s="7" t="s">
        <v>1067</v>
      </c>
      <c r="C385" s="7" t="s">
        <v>32</v>
      </c>
      <c r="D385" s="6" t="s">
        <v>1068</v>
      </c>
      <c r="E385" s="7" t="s">
        <v>74</v>
      </c>
      <c r="F385" s="8">
        <v>262.10000000000002</v>
      </c>
      <c r="G385" s="8">
        <v>20.34</v>
      </c>
      <c r="H385" s="8">
        <v>22.12</v>
      </c>
      <c r="I385" s="8">
        <f t="shared" si="22"/>
        <v>24.84</v>
      </c>
      <c r="J385" s="8">
        <f t="shared" si="20"/>
        <v>6510.56</v>
      </c>
    </row>
    <row r="386" spans="1:10" ht="15.6" x14ac:dyDescent="0.3">
      <c r="A386" s="6" t="s">
        <v>1069</v>
      </c>
      <c r="B386" s="7" t="s">
        <v>1070</v>
      </c>
      <c r="C386" s="7" t="s">
        <v>32</v>
      </c>
      <c r="D386" s="6" t="s">
        <v>1071</v>
      </c>
      <c r="E386" s="7" t="s">
        <v>74</v>
      </c>
      <c r="F386" s="8">
        <v>22.9</v>
      </c>
      <c r="G386" s="8">
        <v>29.2</v>
      </c>
      <c r="H386" s="8">
        <v>22.12</v>
      </c>
      <c r="I386" s="8">
        <f t="shared" si="22"/>
        <v>35.659999999999997</v>
      </c>
      <c r="J386" s="8">
        <f t="shared" si="20"/>
        <v>816.61</v>
      </c>
    </row>
    <row r="387" spans="1:10" ht="15.6" x14ac:dyDescent="0.3">
      <c r="A387" s="6" t="s">
        <v>1072</v>
      </c>
      <c r="B387" s="7" t="s">
        <v>1073</v>
      </c>
      <c r="C387" s="7" t="s">
        <v>32</v>
      </c>
      <c r="D387" s="6" t="s">
        <v>1074</v>
      </c>
      <c r="E387" s="7" t="s">
        <v>74</v>
      </c>
      <c r="F387" s="8">
        <v>10.5</v>
      </c>
      <c r="G387" s="8">
        <v>49.8</v>
      </c>
      <c r="H387" s="8">
        <v>22.12</v>
      </c>
      <c r="I387" s="8">
        <f t="shared" si="22"/>
        <v>60.82</v>
      </c>
      <c r="J387" s="8">
        <f t="shared" ref="J387:J450" si="23">ROUND(ROUND(F387,2)*ROUND(I387,2),2)</f>
        <v>638.61</v>
      </c>
    </row>
    <row r="388" spans="1:10" ht="15.6" x14ac:dyDescent="0.3">
      <c r="A388" s="6" t="s">
        <v>1075</v>
      </c>
      <c r="B388" s="7" t="s">
        <v>1076</v>
      </c>
      <c r="C388" s="7" t="s">
        <v>16</v>
      </c>
      <c r="D388" s="6" t="s">
        <v>1077</v>
      </c>
      <c r="E388" s="7" t="s">
        <v>74</v>
      </c>
      <c r="F388" s="8">
        <v>1</v>
      </c>
      <c r="G388" s="8">
        <v>73.2</v>
      </c>
      <c r="H388" s="8">
        <v>22.12</v>
      </c>
      <c r="I388" s="8">
        <f t="shared" si="22"/>
        <v>89.39</v>
      </c>
      <c r="J388" s="8">
        <f t="shared" si="23"/>
        <v>89.39</v>
      </c>
    </row>
    <row r="389" spans="1:10" ht="23.4" x14ac:dyDescent="0.3">
      <c r="A389" s="6" t="s">
        <v>1078</v>
      </c>
      <c r="B389" s="7" t="s">
        <v>830</v>
      </c>
      <c r="C389" s="7" t="s">
        <v>16</v>
      </c>
      <c r="D389" s="6" t="s">
        <v>831</v>
      </c>
      <c r="E389" s="7" t="s">
        <v>34</v>
      </c>
      <c r="F389" s="8">
        <v>34</v>
      </c>
      <c r="G389" s="8">
        <v>227.93</v>
      </c>
      <c r="H389" s="8">
        <v>22.12</v>
      </c>
      <c r="I389" s="8">
        <f t="shared" si="22"/>
        <v>278.35000000000002</v>
      </c>
      <c r="J389" s="8">
        <f t="shared" si="23"/>
        <v>9463.9</v>
      </c>
    </row>
    <row r="390" spans="1:10" ht="15.6" x14ac:dyDescent="0.3">
      <c r="A390" s="6" t="s">
        <v>1079</v>
      </c>
      <c r="B390" s="7" t="s">
        <v>1080</v>
      </c>
      <c r="C390" s="7" t="s">
        <v>16</v>
      </c>
      <c r="D390" s="6" t="s">
        <v>1081</v>
      </c>
      <c r="E390" s="7" t="s">
        <v>34</v>
      </c>
      <c r="F390" s="8">
        <v>107</v>
      </c>
      <c r="G390" s="8">
        <v>14.59</v>
      </c>
      <c r="H390" s="8">
        <v>22.12</v>
      </c>
      <c r="I390" s="8">
        <f t="shared" si="22"/>
        <v>17.82</v>
      </c>
      <c r="J390" s="8">
        <f t="shared" si="23"/>
        <v>1906.74</v>
      </c>
    </row>
    <row r="391" spans="1:10" ht="15.6" x14ac:dyDescent="0.3">
      <c r="A391" s="6" t="s">
        <v>1082</v>
      </c>
      <c r="B391" s="7" t="s">
        <v>1083</v>
      </c>
      <c r="C391" s="7" t="s">
        <v>32</v>
      </c>
      <c r="D391" s="6" t="s">
        <v>1084</v>
      </c>
      <c r="E391" s="7" t="s">
        <v>34</v>
      </c>
      <c r="F391" s="8">
        <v>2</v>
      </c>
      <c r="G391" s="8">
        <v>42.4</v>
      </c>
      <c r="H391" s="8">
        <v>22.12</v>
      </c>
      <c r="I391" s="8">
        <f t="shared" si="22"/>
        <v>51.78</v>
      </c>
      <c r="J391" s="8">
        <f t="shared" si="23"/>
        <v>103.56</v>
      </c>
    </row>
    <row r="392" spans="1:10" ht="15.6" x14ac:dyDescent="0.3">
      <c r="A392" s="6" t="s">
        <v>1085</v>
      </c>
      <c r="B392" s="7" t="s">
        <v>1086</v>
      </c>
      <c r="C392" s="7" t="s">
        <v>16</v>
      </c>
      <c r="D392" s="6" t="s">
        <v>1056</v>
      </c>
      <c r="E392" s="7" t="s">
        <v>34</v>
      </c>
      <c r="F392" s="8">
        <v>1</v>
      </c>
      <c r="G392" s="8">
        <v>835.66</v>
      </c>
      <c r="H392" s="8">
        <v>22.12</v>
      </c>
      <c r="I392" s="8">
        <f t="shared" si="22"/>
        <v>1020.51</v>
      </c>
      <c r="J392" s="8">
        <f t="shared" si="23"/>
        <v>1020.51</v>
      </c>
    </row>
    <row r="393" spans="1:10" ht="15.6" x14ac:dyDescent="0.3">
      <c r="A393" s="6" t="s">
        <v>1087</v>
      </c>
      <c r="B393" s="7" t="s">
        <v>1088</v>
      </c>
      <c r="C393" s="7" t="s">
        <v>16</v>
      </c>
      <c r="D393" s="6" t="s">
        <v>1089</v>
      </c>
      <c r="E393" s="7" t="s">
        <v>34</v>
      </c>
      <c r="F393" s="8">
        <v>1</v>
      </c>
      <c r="G393" s="8">
        <v>629.54999999999995</v>
      </c>
      <c r="H393" s="8">
        <v>22.12</v>
      </c>
      <c r="I393" s="8">
        <f t="shared" si="22"/>
        <v>768.81</v>
      </c>
      <c r="J393" s="8">
        <f t="shared" si="23"/>
        <v>768.81</v>
      </c>
    </row>
    <row r="394" spans="1:10" ht="15.6" x14ac:dyDescent="0.3">
      <c r="A394" s="6" t="s">
        <v>1090</v>
      </c>
      <c r="B394" s="7" t="s">
        <v>1091</v>
      </c>
      <c r="C394" s="7" t="s">
        <v>16</v>
      </c>
      <c r="D394" s="6" t="s">
        <v>1092</v>
      </c>
      <c r="E394" s="7" t="s">
        <v>34</v>
      </c>
      <c r="F394" s="8">
        <v>1</v>
      </c>
      <c r="G394" s="8">
        <v>877.22</v>
      </c>
      <c r="H394" s="8">
        <v>22.12</v>
      </c>
      <c r="I394" s="8">
        <f t="shared" si="22"/>
        <v>1071.26</v>
      </c>
      <c r="J394" s="8">
        <f t="shared" si="23"/>
        <v>1071.26</v>
      </c>
    </row>
    <row r="395" spans="1:10" ht="15.6" x14ac:dyDescent="0.3">
      <c r="A395" s="6" t="s">
        <v>1093</v>
      </c>
      <c r="B395" s="7" t="s">
        <v>1094</v>
      </c>
      <c r="C395" s="7" t="s">
        <v>16</v>
      </c>
      <c r="D395" s="6" t="s">
        <v>1095</v>
      </c>
      <c r="E395" s="7" t="s">
        <v>34</v>
      </c>
      <c r="F395" s="8">
        <v>3</v>
      </c>
      <c r="G395" s="8">
        <v>1887.73</v>
      </c>
      <c r="H395" s="8">
        <v>22.12</v>
      </c>
      <c r="I395" s="8">
        <f t="shared" si="22"/>
        <v>2305.3000000000002</v>
      </c>
      <c r="J395" s="8">
        <f t="shared" si="23"/>
        <v>6915.9</v>
      </c>
    </row>
    <row r="396" spans="1:10" ht="23.4" x14ac:dyDescent="0.3">
      <c r="A396" s="6" t="s">
        <v>1096</v>
      </c>
      <c r="B396" s="7" t="s">
        <v>1097</v>
      </c>
      <c r="C396" s="7" t="s">
        <v>32</v>
      </c>
      <c r="D396" s="6" t="s">
        <v>1098</v>
      </c>
      <c r="E396" s="7" t="s">
        <v>34</v>
      </c>
      <c r="F396" s="8">
        <v>1</v>
      </c>
      <c r="G396" s="8">
        <v>1180.95</v>
      </c>
      <c r="H396" s="8">
        <v>22.12</v>
      </c>
      <c r="I396" s="8">
        <f t="shared" si="22"/>
        <v>1442.18</v>
      </c>
      <c r="J396" s="8">
        <f t="shared" si="23"/>
        <v>1442.18</v>
      </c>
    </row>
    <row r="397" spans="1:10" ht="15.6" x14ac:dyDescent="0.3">
      <c r="A397" s="6" t="s">
        <v>1099</v>
      </c>
      <c r="B397" s="7" t="s">
        <v>1100</v>
      </c>
      <c r="C397" s="7" t="s">
        <v>16</v>
      </c>
      <c r="D397" s="6" t="s">
        <v>1101</v>
      </c>
      <c r="E397" s="7" t="s">
        <v>34</v>
      </c>
      <c r="F397" s="8">
        <v>1</v>
      </c>
      <c r="G397" s="8">
        <v>835.62</v>
      </c>
      <c r="H397" s="8">
        <v>22.12</v>
      </c>
      <c r="I397" s="8">
        <f t="shared" si="22"/>
        <v>1020.46</v>
      </c>
      <c r="J397" s="8">
        <f t="shared" si="23"/>
        <v>1020.46</v>
      </c>
    </row>
    <row r="398" spans="1:10" ht="15.6" x14ac:dyDescent="0.3">
      <c r="A398" s="6" t="s">
        <v>1102</v>
      </c>
      <c r="B398" s="7" t="s">
        <v>918</v>
      </c>
      <c r="C398" s="7" t="s">
        <v>16</v>
      </c>
      <c r="D398" s="6" t="s">
        <v>919</v>
      </c>
      <c r="E398" s="7" t="s">
        <v>34</v>
      </c>
      <c r="F398" s="8">
        <v>4</v>
      </c>
      <c r="G398" s="8">
        <v>254.25</v>
      </c>
      <c r="H398" s="8">
        <v>22.12</v>
      </c>
      <c r="I398" s="8">
        <f t="shared" si="22"/>
        <v>310.49</v>
      </c>
      <c r="J398" s="8">
        <f t="shared" si="23"/>
        <v>1241.96</v>
      </c>
    </row>
    <row r="399" spans="1:10" ht="19.95" customHeight="1" x14ac:dyDescent="0.3">
      <c r="A399" s="2" t="s">
        <v>1103</v>
      </c>
      <c r="B399" s="11" t="s">
        <v>1104</v>
      </c>
      <c r="C399" s="11"/>
      <c r="D399" s="11"/>
      <c r="E399" s="11"/>
      <c r="F399" s="3">
        <v>1</v>
      </c>
      <c r="G399" s="4">
        <f>ROUND(F400*G400,2)+ROUND(F401*G401,2)+ROUND(F402*G402,2)+ROUND(F403*G403,2)+ROUND(F404*G404,2)+ROUND(F405*G405,2)</f>
        <v>29249.839999999997</v>
      </c>
      <c r="H399" s="5"/>
      <c r="I399" s="4">
        <f>ROUND(SUM(J400:J405),2)</f>
        <v>35719.83</v>
      </c>
      <c r="J399" s="4">
        <f t="shared" si="23"/>
        <v>35719.83</v>
      </c>
    </row>
    <row r="400" spans="1:10" ht="15.6" x14ac:dyDescent="0.3">
      <c r="A400" s="6" t="s">
        <v>1105</v>
      </c>
      <c r="B400" s="7" t="s">
        <v>1106</v>
      </c>
      <c r="C400" s="7" t="s">
        <v>32</v>
      </c>
      <c r="D400" s="6" t="s">
        <v>1107</v>
      </c>
      <c r="E400" s="7" t="s">
        <v>34</v>
      </c>
      <c r="F400" s="8">
        <v>22</v>
      </c>
      <c r="G400" s="8">
        <v>108.37</v>
      </c>
      <c r="H400" s="8">
        <v>22.12</v>
      </c>
      <c r="I400" s="8">
        <f t="shared" ref="I400:I405" si="24">ROUND(G400 * ROUND(1 + (H400/100),4),2)</f>
        <v>132.34</v>
      </c>
      <c r="J400" s="8">
        <f t="shared" si="23"/>
        <v>2911.48</v>
      </c>
    </row>
    <row r="401" spans="1:10" ht="15.6" x14ac:dyDescent="0.3">
      <c r="A401" s="6" t="s">
        <v>1108</v>
      </c>
      <c r="B401" s="7" t="s">
        <v>1109</v>
      </c>
      <c r="C401" s="7" t="s">
        <v>16</v>
      </c>
      <c r="D401" s="6" t="s">
        <v>1110</v>
      </c>
      <c r="E401" s="7" t="s">
        <v>34</v>
      </c>
      <c r="F401" s="8">
        <v>26</v>
      </c>
      <c r="G401" s="8">
        <v>357.9</v>
      </c>
      <c r="H401" s="8">
        <v>22.12</v>
      </c>
      <c r="I401" s="8">
        <f t="shared" si="24"/>
        <v>437.07</v>
      </c>
      <c r="J401" s="8">
        <f t="shared" si="23"/>
        <v>11363.82</v>
      </c>
    </row>
    <row r="402" spans="1:10" ht="15.6" x14ac:dyDescent="0.3">
      <c r="A402" s="6" t="s">
        <v>1111</v>
      </c>
      <c r="B402" s="7" t="s">
        <v>1112</v>
      </c>
      <c r="C402" s="7" t="s">
        <v>16</v>
      </c>
      <c r="D402" s="6" t="s">
        <v>1113</v>
      </c>
      <c r="E402" s="7" t="s">
        <v>34</v>
      </c>
      <c r="F402" s="8">
        <v>20</v>
      </c>
      <c r="G402" s="8">
        <v>89.49</v>
      </c>
      <c r="H402" s="8">
        <v>22.12</v>
      </c>
      <c r="I402" s="8">
        <f t="shared" si="24"/>
        <v>109.29</v>
      </c>
      <c r="J402" s="8">
        <f t="shared" si="23"/>
        <v>2185.8000000000002</v>
      </c>
    </row>
    <row r="403" spans="1:10" ht="15.6" x14ac:dyDescent="0.3">
      <c r="A403" s="6" t="s">
        <v>1114</v>
      </c>
      <c r="B403" s="7" t="s">
        <v>1115</v>
      </c>
      <c r="C403" s="7" t="s">
        <v>16</v>
      </c>
      <c r="D403" s="6" t="s">
        <v>1116</v>
      </c>
      <c r="E403" s="7" t="s">
        <v>34</v>
      </c>
      <c r="F403" s="8">
        <v>53</v>
      </c>
      <c r="G403" s="8">
        <v>233.06</v>
      </c>
      <c r="H403" s="8">
        <v>22.12</v>
      </c>
      <c r="I403" s="8">
        <f t="shared" si="24"/>
        <v>284.61</v>
      </c>
      <c r="J403" s="8">
        <f t="shared" si="23"/>
        <v>15084.33</v>
      </c>
    </row>
    <row r="404" spans="1:10" ht="15.6" x14ac:dyDescent="0.3">
      <c r="A404" s="6" t="s">
        <v>1117</v>
      </c>
      <c r="B404" s="7" t="s">
        <v>1106</v>
      </c>
      <c r="C404" s="7" t="s">
        <v>32</v>
      </c>
      <c r="D404" s="6" t="s">
        <v>1107</v>
      </c>
      <c r="E404" s="7" t="s">
        <v>34</v>
      </c>
      <c r="F404" s="8">
        <v>24</v>
      </c>
      <c r="G404" s="8">
        <v>108.37</v>
      </c>
      <c r="H404" s="8">
        <v>22.12</v>
      </c>
      <c r="I404" s="8">
        <f t="shared" si="24"/>
        <v>132.34</v>
      </c>
      <c r="J404" s="8">
        <f t="shared" si="23"/>
        <v>3176.16</v>
      </c>
    </row>
    <row r="405" spans="1:10" ht="15.6" x14ac:dyDescent="0.3">
      <c r="A405" s="6" t="s">
        <v>1118</v>
      </c>
      <c r="B405" s="7" t="s">
        <v>1119</v>
      </c>
      <c r="C405" s="7" t="s">
        <v>16</v>
      </c>
      <c r="D405" s="6" t="s">
        <v>1120</v>
      </c>
      <c r="E405" s="7" t="s">
        <v>34</v>
      </c>
      <c r="F405" s="8">
        <v>8</v>
      </c>
      <c r="G405" s="8">
        <v>102.18</v>
      </c>
      <c r="H405" s="8">
        <v>22.12</v>
      </c>
      <c r="I405" s="8">
        <f t="shared" si="24"/>
        <v>124.78</v>
      </c>
      <c r="J405" s="8">
        <f t="shared" si="23"/>
        <v>998.24</v>
      </c>
    </row>
    <row r="406" spans="1:10" ht="19.95" customHeight="1" x14ac:dyDescent="0.3">
      <c r="A406" s="2" t="s">
        <v>1121</v>
      </c>
      <c r="B406" s="11" t="s">
        <v>1122</v>
      </c>
      <c r="C406" s="11"/>
      <c r="D406" s="11"/>
      <c r="E406" s="11"/>
      <c r="F406" s="3">
        <v>1</v>
      </c>
      <c r="G406" s="4">
        <f>ROUND(F407*G407,2)+ROUND(F408*G408,2)+ROUND(F409*G409,2)+ROUND(F410*G410,2)+ROUND(F411*G411,2)+ROUND(F412*G412,2)+ROUND(F413*G413,2)+ROUND(F414*G414,2)+ROUND(F415*G415,2)+ROUND(F416*G416,2)+ROUND(F417*G417,2)</f>
        <v>39582.800000000003</v>
      </c>
      <c r="H406" s="5"/>
      <c r="I406" s="4">
        <f>ROUND(SUM(J407:J417),2)</f>
        <v>48338.43</v>
      </c>
      <c r="J406" s="4">
        <f t="shared" si="23"/>
        <v>48338.43</v>
      </c>
    </row>
    <row r="407" spans="1:10" ht="15.6" x14ac:dyDescent="0.3">
      <c r="A407" s="6" t="s">
        <v>1123</v>
      </c>
      <c r="B407" s="7" t="s">
        <v>1124</v>
      </c>
      <c r="C407" s="7" t="s">
        <v>16</v>
      </c>
      <c r="D407" s="6" t="s">
        <v>1125</v>
      </c>
      <c r="E407" s="7" t="s">
        <v>34</v>
      </c>
      <c r="F407" s="8">
        <v>1</v>
      </c>
      <c r="G407" s="8">
        <v>383.36</v>
      </c>
      <c r="H407" s="8">
        <v>22.12</v>
      </c>
      <c r="I407" s="8">
        <f t="shared" ref="I407:I417" si="25">ROUND(G407 * ROUND(1 + (H407/100),4),2)</f>
        <v>468.16</v>
      </c>
      <c r="J407" s="8">
        <f t="shared" si="23"/>
        <v>468.16</v>
      </c>
    </row>
    <row r="408" spans="1:10" ht="15.6" x14ac:dyDescent="0.3">
      <c r="A408" s="6" t="s">
        <v>1126</v>
      </c>
      <c r="B408" s="7" t="s">
        <v>1127</v>
      </c>
      <c r="C408" s="7" t="s">
        <v>32</v>
      </c>
      <c r="D408" s="6" t="s">
        <v>1128</v>
      </c>
      <c r="E408" s="7" t="s">
        <v>34</v>
      </c>
      <c r="F408" s="8">
        <v>12</v>
      </c>
      <c r="G408" s="8">
        <v>1074.8499999999999</v>
      </c>
      <c r="H408" s="8">
        <v>22.12</v>
      </c>
      <c r="I408" s="8">
        <f t="shared" si="25"/>
        <v>1312.61</v>
      </c>
      <c r="J408" s="8">
        <f t="shared" si="23"/>
        <v>15751.32</v>
      </c>
    </row>
    <row r="409" spans="1:10" ht="15.6" x14ac:dyDescent="0.3">
      <c r="A409" s="6" t="s">
        <v>1129</v>
      </c>
      <c r="B409" s="7" t="s">
        <v>1130</v>
      </c>
      <c r="C409" s="7" t="s">
        <v>32</v>
      </c>
      <c r="D409" s="6" t="s">
        <v>1131</v>
      </c>
      <c r="E409" s="7" t="s">
        <v>34</v>
      </c>
      <c r="F409" s="8">
        <v>12</v>
      </c>
      <c r="G409" s="8">
        <v>58.02</v>
      </c>
      <c r="H409" s="8">
        <v>22.12</v>
      </c>
      <c r="I409" s="8">
        <f t="shared" si="25"/>
        <v>70.849999999999994</v>
      </c>
      <c r="J409" s="8">
        <f t="shared" si="23"/>
        <v>850.2</v>
      </c>
    </row>
    <row r="410" spans="1:10" ht="15.6" x14ac:dyDescent="0.3">
      <c r="A410" s="6" t="s">
        <v>1132</v>
      </c>
      <c r="B410" s="7" t="s">
        <v>1133</v>
      </c>
      <c r="C410" s="7" t="s">
        <v>16</v>
      </c>
      <c r="D410" s="6" t="s">
        <v>1134</v>
      </c>
      <c r="E410" s="7" t="s">
        <v>34</v>
      </c>
      <c r="F410" s="8">
        <v>12</v>
      </c>
      <c r="G410" s="8">
        <v>175</v>
      </c>
      <c r="H410" s="8">
        <v>22.12</v>
      </c>
      <c r="I410" s="8">
        <f t="shared" si="25"/>
        <v>213.71</v>
      </c>
      <c r="J410" s="8">
        <f t="shared" si="23"/>
        <v>2564.52</v>
      </c>
    </row>
    <row r="411" spans="1:10" x14ac:dyDescent="0.3">
      <c r="A411" s="6" t="s">
        <v>1135</v>
      </c>
      <c r="B411" s="7" t="s">
        <v>1136</v>
      </c>
      <c r="C411" s="7" t="s">
        <v>32</v>
      </c>
      <c r="D411" s="6" t="s">
        <v>1137</v>
      </c>
      <c r="E411" s="7" t="s">
        <v>34</v>
      </c>
      <c r="F411" s="8">
        <v>1</v>
      </c>
      <c r="G411" s="8">
        <v>138.38999999999999</v>
      </c>
      <c r="H411" s="8">
        <v>22.12</v>
      </c>
      <c r="I411" s="8">
        <f t="shared" si="25"/>
        <v>169</v>
      </c>
      <c r="J411" s="8">
        <f t="shared" si="23"/>
        <v>169</v>
      </c>
    </row>
    <row r="412" spans="1:10" ht="15.6" x14ac:dyDescent="0.3">
      <c r="A412" s="6" t="s">
        <v>1138</v>
      </c>
      <c r="B412" s="7" t="s">
        <v>1139</v>
      </c>
      <c r="C412" s="7" t="s">
        <v>32</v>
      </c>
      <c r="D412" s="6" t="s">
        <v>1140</v>
      </c>
      <c r="E412" s="7" t="s">
        <v>34</v>
      </c>
      <c r="F412" s="8">
        <v>2</v>
      </c>
      <c r="G412" s="8">
        <v>165.35</v>
      </c>
      <c r="H412" s="8">
        <v>22.12</v>
      </c>
      <c r="I412" s="8">
        <f t="shared" si="25"/>
        <v>201.93</v>
      </c>
      <c r="J412" s="8">
        <f t="shared" si="23"/>
        <v>403.86</v>
      </c>
    </row>
    <row r="413" spans="1:10" x14ac:dyDescent="0.3">
      <c r="A413" s="6" t="s">
        <v>1141</v>
      </c>
      <c r="B413" s="7" t="s">
        <v>1142</v>
      </c>
      <c r="C413" s="7" t="s">
        <v>32</v>
      </c>
      <c r="D413" s="6" t="s">
        <v>1143</v>
      </c>
      <c r="E413" s="7" t="s">
        <v>34</v>
      </c>
      <c r="F413" s="8">
        <v>31</v>
      </c>
      <c r="G413" s="8">
        <v>28.04</v>
      </c>
      <c r="H413" s="8">
        <v>22.12</v>
      </c>
      <c r="I413" s="8">
        <f t="shared" si="25"/>
        <v>34.24</v>
      </c>
      <c r="J413" s="8">
        <f t="shared" si="23"/>
        <v>1061.44</v>
      </c>
    </row>
    <row r="414" spans="1:10" ht="15.6" x14ac:dyDescent="0.3">
      <c r="A414" s="6" t="s">
        <v>1144</v>
      </c>
      <c r="B414" s="7" t="s">
        <v>1145</v>
      </c>
      <c r="C414" s="7" t="s">
        <v>16</v>
      </c>
      <c r="D414" s="6" t="s">
        <v>1146</v>
      </c>
      <c r="E414" s="7" t="s">
        <v>74</v>
      </c>
      <c r="F414" s="8">
        <v>325.60000000000002</v>
      </c>
      <c r="G414" s="8">
        <v>41.09</v>
      </c>
      <c r="H414" s="8">
        <v>22.12</v>
      </c>
      <c r="I414" s="8">
        <f t="shared" si="25"/>
        <v>50.18</v>
      </c>
      <c r="J414" s="8">
        <f t="shared" si="23"/>
        <v>16338.61</v>
      </c>
    </row>
    <row r="415" spans="1:10" ht="15.6" x14ac:dyDescent="0.3">
      <c r="A415" s="6" t="s">
        <v>1147</v>
      </c>
      <c r="B415" s="7" t="s">
        <v>1148</v>
      </c>
      <c r="C415" s="7" t="s">
        <v>16</v>
      </c>
      <c r="D415" s="6" t="s">
        <v>1149</v>
      </c>
      <c r="E415" s="7" t="s">
        <v>74</v>
      </c>
      <c r="F415" s="8">
        <v>132.5</v>
      </c>
      <c r="G415" s="8">
        <v>58.69</v>
      </c>
      <c r="H415" s="8">
        <v>22.12</v>
      </c>
      <c r="I415" s="8">
        <f t="shared" si="25"/>
        <v>71.67</v>
      </c>
      <c r="J415" s="8">
        <f t="shared" si="23"/>
        <v>9496.2800000000007</v>
      </c>
    </row>
    <row r="416" spans="1:10" ht="15.6" x14ac:dyDescent="0.3">
      <c r="A416" s="6" t="s">
        <v>1150</v>
      </c>
      <c r="B416" s="7" t="s">
        <v>1151</v>
      </c>
      <c r="C416" s="7" t="s">
        <v>32</v>
      </c>
      <c r="D416" s="6" t="s">
        <v>1152</v>
      </c>
      <c r="E416" s="7" t="s">
        <v>34</v>
      </c>
      <c r="F416" s="8">
        <v>14</v>
      </c>
      <c r="G416" s="8">
        <v>61.71</v>
      </c>
      <c r="H416" s="8">
        <v>22.12</v>
      </c>
      <c r="I416" s="8">
        <f t="shared" si="25"/>
        <v>75.36</v>
      </c>
      <c r="J416" s="8">
        <f t="shared" si="23"/>
        <v>1055.04</v>
      </c>
    </row>
    <row r="417" spans="1:10" ht="15.6" x14ac:dyDescent="0.3">
      <c r="A417" s="6" t="s">
        <v>1153</v>
      </c>
      <c r="B417" s="7" t="s">
        <v>1154</v>
      </c>
      <c r="C417" s="7" t="s">
        <v>32</v>
      </c>
      <c r="D417" s="6" t="s">
        <v>1155</v>
      </c>
      <c r="E417" s="7" t="s">
        <v>34</v>
      </c>
      <c r="F417" s="8">
        <v>20</v>
      </c>
      <c r="G417" s="8">
        <v>7.37</v>
      </c>
      <c r="H417" s="8">
        <v>22.12</v>
      </c>
      <c r="I417" s="8">
        <f t="shared" si="25"/>
        <v>9</v>
      </c>
      <c r="J417" s="8">
        <f t="shared" si="23"/>
        <v>180</v>
      </c>
    </row>
    <row r="418" spans="1:10" ht="19.95" customHeight="1" x14ac:dyDescent="0.3">
      <c r="A418" s="2" t="s">
        <v>1156</v>
      </c>
      <c r="B418" s="11" t="s">
        <v>1157</v>
      </c>
      <c r="C418" s="11"/>
      <c r="D418" s="11"/>
      <c r="E418" s="11"/>
      <c r="F418" s="3">
        <v>1</v>
      </c>
      <c r="G418" s="4">
        <f>ROUND(F419*G419,2)+ROUND(F432*G432,2)</f>
        <v>98886</v>
      </c>
      <c r="H418" s="5"/>
      <c r="I418" s="4">
        <f>ROUND(J419+J432,2)</f>
        <v>118915.72</v>
      </c>
      <c r="J418" s="4">
        <f t="shared" si="23"/>
        <v>118915.72</v>
      </c>
    </row>
    <row r="419" spans="1:10" ht="19.95" customHeight="1" x14ac:dyDescent="0.3">
      <c r="A419" s="2" t="s">
        <v>1158</v>
      </c>
      <c r="B419" s="11" t="s">
        <v>844</v>
      </c>
      <c r="C419" s="11"/>
      <c r="D419" s="11"/>
      <c r="E419" s="11"/>
      <c r="F419" s="3">
        <v>1</v>
      </c>
      <c r="G419" s="4">
        <f>ROUND(F420*G420,2)+ROUND(F421*G421,2)+ROUND(F422*G422,2)+ROUND(F423*G423,2)+ROUND(F424*G424,2)+ROUND(F425*G425,2)+ROUND(F426*G426,2)+ROUND(F427*G427,2)+ROUND(F428*G428,2)+ROUND(F429*G429,2)+ROUND(F430*G430,2)+ROUND(F431*G431,2)</f>
        <v>76127.360000000001</v>
      </c>
      <c r="H419" s="5"/>
      <c r="I419" s="4">
        <f>ROUND(SUM(J420:J431),2)</f>
        <v>92966.32</v>
      </c>
      <c r="J419" s="4">
        <f t="shared" si="23"/>
        <v>92966.32</v>
      </c>
    </row>
    <row r="420" spans="1:10" ht="23.4" x14ac:dyDescent="0.3">
      <c r="A420" s="6" t="s">
        <v>1159</v>
      </c>
      <c r="B420" s="7" t="s">
        <v>1160</v>
      </c>
      <c r="C420" s="7" t="s">
        <v>32</v>
      </c>
      <c r="D420" s="6" t="s">
        <v>1161</v>
      </c>
      <c r="E420" s="7" t="s">
        <v>74</v>
      </c>
      <c r="F420" s="8">
        <v>136</v>
      </c>
      <c r="G420" s="8">
        <v>27.91</v>
      </c>
      <c r="H420" s="8">
        <v>22.12</v>
      </c>
      <c r="I420" s="8">
        <f t="shared" ref="I420:I431" si="26">ROUND(G420 * ROUND(1 + (H420/100),4),2)</f>
        <v>34.08</v>
      </c>
      <c r="J420" s="8">
        <f t="shared" si="23"/>
        <v>4634.88</v>
      </c>
    </row>
    <row r="421" spans="1:10" ht="15.6" x14ac:dyDescent="0.3">
      <c r="A421" s="6" t="s">
        <v>1162</v>
      </c>
      <c r="B421" s="7" t="s">
        <v>1163</v>
      </c>
      <c r="C421" s="7" t="s">
        <v>32</v>
      </c>
      <c r="D421" s="6" t="s">
        <v>1164</v>
      </c>
      <c r="E421" s="7" t="s">
        <v>74</v>
      </c>
      <c r="F421" s="8">
        <v>32</v>
      </c>
      <c r="G421" s="8">
        <v>49.62</v>
      </c>
      <c r="H421" s="8">
        <v>22.12</v>
      </c>
      <c r="I421" s="8">
        <f t="shared" si="26"/>
        <v>60.6</v>
      </c>
      <c r="J421" s="8">
        <f t="shared" si="23"/>
        <v>1939.2</v>
      </c>
    </row>
    <row r="422" spans="1:10" ht="15.6" x14ac:dyDescent="0.3">
      <c r="A422" s="6" t="s">
        <v>1165</v>
      </c>
      <c r="B422" s="7" t="s">
        <v>1166</v>
      </c>
      <c r="C422" s="7" t="s">
        <v>32</v>
      </c>
      <c r="D422" s="6" t="s">
        <v>1167</v>
      </c>
      <c r="E422" s="7" t="s">
        <v>74</v>
      </c>
      <c r="F422" s="8">
        <v>122</v>
      </c>
      <c r="G422" s="8">
        <v>62.61</v>
      </c>
      <c r="H422" s="8">
        <v>22.12</v>
      </c>
      <c r="I422" s="8">
        <f t="shared" si="26"/>
        <v>76.459999999999994</v>
      </c>
      <c r="J422" s="8">
        <f t="shared" si="23"/>
        <v>9328.1200000000008</v>
      </c>
    </row>
    <row r="423" spans="1:10" ht="15.6" x14ac:dyDescent="0.3">
      <c r="A423" s="6" t="s">
        <v>1168</v>
      </c>
      <c r="B423" s="7" t="s">
        <v>1169</v>
      </c>
      <c r="C423" s="7" t="s">
        <v>32</v>
      </c>
      <c r="D423" s="6" t="s">
        <v>1170</v>
      </c>
      <c r="E423" s="7" t="s">
        <v>74</v>
      </c>
      <c r="F423" s="8">
        <v>18</v>
      </c>
      <c r="G423" s="8">
        <v>71.010000000000005</v>
      </c>
      <c r="H423" s="8">
        <v>22.12</v>
      </c>
      <c r="I423" s="8">
        <f t="shared" si="26"/>
        <v>86.72</v>
      </c>
      <c r="J423" s="8">
        <f t="shared" si="23"/>
        <v>1560.96</v>
      </c>
    </row>
    <row r="424" spans="1:10" ht="15.6" x14ac:dyDescent="0.3">
      <c r="A424" s="6" t="s">
        <v>1171</v>
      </c>
      <c r="B424" s="7" t="s">
        <v>1172</v>
      </c>
      <c r="C424" s="7" t="s">
        <v>16</v>
      </c>
      <c r="D424" s="6" t="s">
        <v>1173</v>
      </c>
      <c r="E424" s="7" t="s">
        <v>74</v>
      </c>
      <c r="F424" s="8">
        <v>185</v>
      </c>
      <c r="G424" s="8">
        <v>16.97</v>
      </c>
      <c r="H424" s="8">
        <v>22.12</v>
      </c>
      <c r="I424" s="8">
        <f t="shared" si="26"/>
        <v>20.72</v>
      </c>
      <c r="J424" s="8">
        <f t="shared" si="23"/>
        <v>3833.2</v>
      </c>
    </row>
    <row r="425" spans="1:10" ht="15.6" x14ac:dyDescent="0.3">
      <c r="A425" s="6" t="s">
        <v>1174</v>
      </c>
      <c r="B425" s="7" t="s">
        <v>1175</v>
      </c>
      <c r="C425" s="7" t="s">
        <v>16</v>
      </c>
      <c r="D425" s="6" t="s">
        <v>1176</v>
      </c>
      <c r="E425" s="7" t="s">
        <v>34</v>
      </c>
      <c r="F425" s="8">
        <v>20</v>
      </c>
      <c r="G425" s="8">
        <v>883.04</v>
      </c>
      <c r="H425" s="8">
        <v>22.12</v>
      </c>
      <c r="I425" s="8">
        <f t="shared" si="26"/>
        <v>1078.3699999999999</v>
      </c>
      <c r="J425" s="8">
        <f t="shared" si="23"/>
        <v>21567.4</v>
      </c>
    </row>
    <row r="426" spans="1:10" ht="31.2" x14ac:dyDescent="0.3">
      <c r="A426" s="6" t="s">
        <v>1177</v>
      </c>
      <c r="B426" s="7" t="s">
        <v>1178</v>
      </c>
      <c r="C426" s="7" t="s">
        <v>16</v>
      </c>
      <c r="D426" s="6" t="s">
        <v>1179</v>
      </c>
      <c r="E426" s="7" t="s">
        <v>91</v>
      </c>
      <c r="F426" s="8">
        <v>485</v>
      </c>
      <c r="G426" s="8">
        <v>63.15</v>
      </c>
      <c r="H426" s="8">
        <v>22.12</v>
      </c>
      <c r="I426" s="8">
        <f t="shared" si="26"/>
        <v>77.12</v>
      </c>
      <c r="J426" s="8">
        <f t="shared" si="23"/>
        <v>37403.199999999997</v>
      </c>
    </row>
    <row r="427" spans="1:10" ht="15.6" x14ac:dyDescent="0.3">
      <c r="A427" s="6" t="s">
        <v>1180</v>
      </c>
      <c r="B427" s="7" t="s">
        <v>1181</v>
      </c>
      <c r="C427" s="7" t="s">
        <v>16</v>
      </c>
      <c r="D427" s="6" t="s">
        <v>1182</v>
      </c>
      <c r="E427" s="7" t="s">
        <v>74</v>
      </c>
      <c r="F427" s="8">
        <v>12</v>
      </c>
      <c r="G427" s="8">
        <v>50.82</v>
      </c>
      <c r="H427" s="8">
        <v>22.12</v>
      </c>
      <c r="I427" s="8">
        <f t="shared" si="26"/>
        <v>62.06</v>
      </c>
      <c r="J427" s="8">
        <f t="shared" si="23"/>
        <v>744.72</v>
      </c>
    </row>
    <row r="428" spans="1:10" ht="15.6" x14ac:dyDescent="0.3">
      <c r="A428" s="6" t="s">
        <v>1183</v>
      </c>
      <c r="B428" s="7" t="s">
        <v>1184</v>
      </c>
      <c r="C428" s="7" t="s">
        <v>16</v>
      </c>
      <c r="D428" s="6" t="s">
        <v>1185</v>
      </c>
      <c r="E428" s="7" t="s">
        <v>74</v>
      </c>
      <c r="F428" s="8">
        <v>52</v>
      </c>
      <c r="G428" s="8">
        <v>43</v>
      </c>
      <c r="H428" s="8">
        <v>22.12</v>
      </c>
      <c r="I428" s="8">
        <f t="shared" si="26"/>
        <v>52.51</v>
      </c>
      <c r="J428" s="8">
        <f t="shared" si="23"/>
        <v>2730.52</v>
      </c>
    </row>
    <row r="429" spans="1:10" ht="15.6" x14ac:dyDescent="0.3">
      <c r="A429" s="6" t="s">
        <v>1186</v>
      </c>
      <c r="B429" s="7" t="s">
        <v>1187</v>
      </c>
      <c r="C429" s="7" t="s">
        <v>16</v>
      </c>
      <c r="D429" s="6" t="s">
        <v>1188</v>
      </c>
      <c r="E429" s="7" t="s">
        <v>34</v>
      </c>
      <c r="F429" s="8">
        <v>74</v>
      </c>
      <c r="G429" s="8">
        <v>93.14</v>
      </c>
      <c r="H429" s="8">
        <v>22.12</v>
      </c>
      <c r="I429" s="8">
        <f t="shared" si="26"/>
        <v>113.74</v>
      </c>
      <c r="J429" s="8">
        <f t="shared" si="23"/>
        <v>8416.76</v>
      </c>
    </row>
    <row r="430" spans="1:10" ht="15.6" x14ac:dyDescent="0.3">
      <c r="A430" s="6" t="s">
        <v>1189</v>
      </c>
      <c r="B430" s="7" t="s">
        <v>1190</v>
      </c>
      <c r="C430" s="7" t="s">
        <v>16</v>
      </c>
      <c r="D430" s="6" t="s">
        <v>1191</v>
      </c>
      <c r="E430" s="7" t="s">
        <v>34</v>
      </c>
      <c r="F430" s="8">
        <v>48</v>
      </c>
      <c r="G430" s="8">
        <v>3.06</v>
      </c>
      <c r="H430" s="8">
        <v>22.12</v>
      </c>
      <c r="I430" s="8">
        <f t="shared" si="26"/>
        <v>3.74</v>
      </c>
      <c r="J430" s="8">
        <f t="shared" si="23"/>
        <v>179.52</v>
      </c>
    </row>
    <row r="431" spans="1:10" ht="23.4" x14ac:dyDescent="0.3">
      <c r="A431" s="6" t="s">
        <v>1192</v>
      </c>
      <c r="B431" s="7" t="s">
        <v>1193</v>
      </c>
      <c r="C431" s="7" t="s">
        <v>32</v>
      </c>
      <c r="D431" s="6" t="s">
        <v>1194</v>
      </c>
      <c r="E431" s="7" t="s">
        <v>74</v>
      </c>
      <c r="F431" s="8">
        <v>18</v>
      </c>
      <c r="G431" s="8">
        <v>28.56</v>
      </c>
      <c r="H431" s="8">
        <v>22.12</v>
      </c>
      <c r="I431" s="8">
        <f t="shared" si="26"/>
        <v>34.880000000000003</v>
      </c>
      <c r="J431" s="8">
        <f t="shared" si="23"/>
        <v>627.84</v>
      </c>
    </row>
    <row r="432" spans="1:10" ht="19.95" customHeight="1" x14ac:dyDescent="0.3">
      <c r="A432" s="2" t="s">
        <v>1195</v>
      </c>
      <c r="B432" s="11" t="s">
        <v>463</v>
      </c>
      <c r="C432" s="11"/>
      <c r="D432" s="11"/>
      <c r="E432" s="11"/>
      <c r="F432" s="3">
        <v>1</v>
      </c>
      <c r="G432" s="4">
        <f>ROUND(F433*G433,2)+ROUND(F434*G434,2)+ROUND(F435*G435,2)+ROUND(F436*G436,2)</f>
        <v>22758.639999999999</v>
      </c>
      <c r="H432" s="5"/>
      <c r="I432" s="4">
        <f>ROUND(SUM(J433:J436),2)</f>
        <v>25949.4</v>
      </c>
      <c r="J432" s="4">
        <f t="shared" si="23"/>
        <v>25949.4</v>
      </c>
    </row>
    <row r="433" spans="1:10" ht="15.6" x14ac:dyDescent="0.3">
      <c r="A433" s="6" t="s">
        <v>1196</v>
      </c>
      <c r="B433" s="7" t="s">
        <v>1197</v>
      </c>
      <c r="C433" s="7" t="s">
        <v>16</v>
      </c>
      <c r="D433" s="6" t="s">
        <v>1198</v>
      </c>
      <c r="E433" s="7" t="s">
        <v>34</v>
      </c>
      <c r="F433" s="8">
        <v>1</v>
      </c>
      <c r="G433" s="8">
        <v>7575.5</v>
      </c>
      <c r="H433" s="8">
        <v>14.02</v>
      </c>
      <c r="I433" s="8">
        <f>ROUND(G433 * ROUND(1 + (H433/100),4),2)</f>
        <v>8637.59</v>
      </c>
      <c r="J433" s="8">
        <f t="shared" si="23"/>
        <v>8637.59</v>
      </c>
    </row>
    <row r="434" spans="1:10" ht="15.6" x14ac:dyDescent="0.3">
      <c r="A434" s="6" t="s">
        <v>1199</v>
      </c>
      <c r="B434" s="7" t="s">
        <v>1200</v>
      </c>
      <c r="C434" s="7" t="s">
        <v>16</v>
      </c>
      <c r="D434" s="6" t="s">
        <v>1201</v>
      </c>
      <c r="E434" s="7" t="s">
        <v>34</v>
      </c>
      <c r="F434" s="8">
        <v>1</v>
      </c>
      <c r="G434" s="8">
        <v>5364.01</v>
      </c>
      <c r="H434" s="8">
        <v>14.02</v>
      </c>
      <c r="I434" s="8">
        <f>ROUND(G434 * ROUND(1 + (H434/100),4),2)</f>
        <v>6116.04</v>
      </c>
      <c r="J434" s="8">
        <f t="shared" si="23"/>
        <v>6116.04</v>
      </c>
    </row>
    <row r="435" spans="1:10" ht="15.6" x14ac:dyDescent="0.3">
      <c r="A435" s="6" t="s">
        <v>1202</v>
      </c>
      <c r="B435" s="7" t="s">
        <v>1203</v>
      </c>
      <c r="C435" s="7" t="s">
        <v>16</v>
      </c>
      <c r="D435" s="6" t="s">
        <v>1204</v>
      </c>
      <c r="E435" s="7" t="s">
        <v>34</v>
      </c>
      <c r="F435" s="8">
        <v>3</v>
      </c>
      <c r="G435" s="8">
        <v>3186.45</v>
      </c>
      <c r="H435" s="8">
        <v>14.02</v>
      </c>
      <c r="I435" s="8">
        <f>ROUND(G435 * ROUND(1 + (H435/100),4),2)</f>
        <v>3633.19</v>
      </c>
      <c r="J435" s="8">
        <f t="shared" si="23"/>
        <v>10899.57</v>
      </c>
    </row>
    <row r="436" spans="1:10" ht="15.6" x14ac:dyDescent="0.3">
      <c r="A436" s="6" t="s">
        <v>1205</v>
      </c>
      <c r="B436" s="7" t="s">
        <v>1206</v>
      </c>
      <c r="C436" s="7" t="s">
        <v>16</v>
      </c>
      <c r="D436" s="6" t="s">
        <v>1207</v>
      </c>
      <c r="E436" s="7" t="s">
        <v>34</v>
      </c>
      <c r="F436" s="8">
        <v>1</v>
      </c>
      <c r="G436" s="8">
        <v>259.77999999999997</v>
      </c>
      <c r="H436" s="8">
        <v>14.02</v>
      </c>
      <c r="I436" s="8">
        <f>ROUND(G436 * ROUND(1 + (H436/100),4),2)</f>
        <v>296.2</v>
      </c>
      <c r="J436" s="8">
        <f t="shared" si="23"/>
        <v>296.2</v>
      </c>
    </row>
    <row r="437" spans="1:10" ht="19.95" customHeight="1" x14ac:dyDescent="0.3">
      <c r="A437" s="2" t="s">
        <v>1208</v>
      </c>
      <c r="B437" s="11" t="s">
        <v>1209</v>
      </c>
      <c r="C437" s="11"/>
      <c r="D437" s="11"/>
      <c r="E437" s="11"/>
      <c r="F437" s="3">
        <v>1</v>
      </c>
      <c r="G437" s="4">
        <f>ROUND(F438*G438,2)+ROUND(F439*G439,2)+ROUND(F440*G440,2)+ROUND(F441*G441,2)+ROUND(F442*G442,2)+ROUND(F443*G443,2)+ROUND(F444*G444,2)</f>
        <v>6452.9499999999989</v>
      </c>
      <c r="H437" s="5"/>
      <c r="I437" s="4">
        <f>ROUND(SUM(J438:J444),2)</f>
        <v>7879.93</v>
      </c>
      <c r="J437" s="4">
        <f t="shared" si="23"/>
        <v>7879.93</v>
      </c>
    </row>
    <row r="438" spans="1:10" ht="15.6" x14ac:dyDescent="0.3">
      <c r="A438" s="6" t="s">
        <v>1210</v>
      </c>
      <c r="B438" s="7" t="s">
        <v>849</v>
      </c>
      <c r="C438" s="7" t="s">
        <v>32</v>
      </c>
      <c r="D438" s="6" t="s">
        <v>850</v>
      </c>
      <c r="E438" s="7" t="s">
        <v>34</v>
      </c>
      <c r="F438" s="8">
        <v>33</v>
      </c>
      <c r="G438" s="8">
        <v>20.18</v>
      </c>
      <c r="H438" s="8">
        <v>22.12</v>
      </c>
      <c r="I438" s="8">
        <f t="shared" ref="I438:I444" si="27">ROUND(G438 * ROUND(1 + (H438/100),4),2)</f>
        <v>24.64</v>
      </c>
      <c r="J438" s="8">
        <f t="shared" si="23"/>
        <v>813.12</v>
      </c>
    </row>
    <row r="439" spans="1:10" ht="15.6" x14ac:dyDescent="0.3">
      <c r="A439" s="6" t="s">
        <v>1211</v>
      </c>
      <c r="B439" s="7" t="s">
        <v>918</v>
      </c>
      <c r="C439" s="7" t="s">
        <v>16</v>
      </c>
      <c r="D439" s="6" t="s">
        <v>919</v>
      </c>
      <c r="E439" s="7" t="s">
        <v>34</v>
      </c>
      <c r="F439" s="8">
        <v>4</v>
      </c>
      <c r="G439" s="8">
        <v>254.25</v>
      </c>
      <c r="H439" s="8">
        <v>22.12</v>
      </c>
      <c r="I439" s="8">
        <f t="shared" si="27"/>
        <v>310.49</v>
      </c>
      <c r="J439" s="8">
        <f t="shared" si="23"/>
        <v>1241.96</v>
      </c>
    </row>
    <row r="440" spans="1:10" x14ac:dyDescent="0.3">
      <c r="A440" s="6" t="s">
        <v>1212</v>
      </c>
      <c r="B440" s="7" t="s">
        <v>1213</v>
      </c>
      <c r="C440" s="7" t="s">
        <v>32</v>
      </c>
      <c r="D440" s="6" t="s">
        <v>1214</v>
      </c>
      <c r="E440" s="7" t="s">
        <v>34</v>
      </c>
      <c r="F440" s="8">
        <v>18</v>
      </c>
      <c r="G440" s="8">
        <v>53.2</v>
      </c>
      <c r="H440" s="8">
        <v>22.12</v>
      </c>
      <c r="I440" s="8">
        <f t="shared" si="27"/>
        <v>64.97</v>
      </c>
      <c r="J440" s="8">
        <f t="shared" si="23"/>
        <v>1169.46</v>
      </c>
    </row>
    <row r="441" spans="1:10" ht="23.4" x14ac:dyDescent="0.3">
      <c r="A441" s="6" t="s">
        <v>1215</v>
      </c>
      <c r="B441" s="7" t="s">
        <v>1058</v>
      </c>
      <c r="C441" s="7" t="s">
        <v>32</v>
      </c>
      <c r="D441" s="6" t="s">
        <v>1059</v>
      </c>
      <c r="E441" s="7" t="s">
        <v>74</v>
      </c>
      <c r="F441" s="8">
        <v>82</v>
      </c>
      <c r="G441" s="8">
        <v>26.74</v>
      </c>
      <c r="H441" s="8">
        <v>22.12</v>
      </c>
      <c r="I441" s="8">
        <f t="shared" si="27"/>
        <v>32.65</v>
      </c>
      <c r="J441" s="8">
        <f t="shared" si="23"/>
        <v>2677.3</v>
      </c>
    </row>
    <row r="442" spans="1:10" ht="15.6" x14ac:dyDescent="0.3">
      <c r="A442" s="6" t="s">
        <v>1216</v>
      </c>
      <c r="B442" s="7" t="s">
        <v>1067</v>
      </c>
      <c r="C442" s="7" t="s">
        <v>32</v>
      </c>
      <c r="D442" s="6" t="s">
        <v>1068</v>
      </c>
      <c r="E442" s="7" t="s">
        <v>74</v>
      </c>
      <c r="F442" s="8">
        <v>44.8</v>
      </c>
      <c r="G442" s="8">
        <v>20.34</v>
      </c>
      <c r="H442" s="8">
        <v>22.12</v>
      </c>
      <c r="I442" s="8">
        <f t="shared" si="27"/>
        <v>24.84</v>
      </c>
      <c r="J442" s="8">
        <f t="shared" si="23"/>
        <v>1112.83</v>
      </c>
    </row>
    <row r="443" spans="1:10" ht="15.6" x14ac:dyDescent="0.3">
      <c r="A443" s="6" t="s">
        <v>1217</v>
      </c>
      <c r="B443" s="7" t="s">
        <v>1070</v>
      </c>
      <c r="C443" s="7" t="s">
        <v>32</v>
      </c>
      <c r="D443" s="6" t="s">
        <v>1071</v>
      </c>
      <c r="E443" s="7" t="s">
        <v>74</v>
      </c>
      <c r="F443" s="8">
        <v>16</v>
      </c>
      <c r="G443" s="8">
        <v>29.2</v>
      </c>
      <c r="H443" s="8">
        <v>22.12</v>
      </c>
      <c r="I443" s="8">
        <f t="shared" si="27"/>
        <v>35.659999999999997</v>
      </c>
      <c r="J443" s="8">
        <f t="shared" si="23"/>
        <v>570.55999999999995</v>
      </c>
    </row>
    <row r="444" spans="1:10" ht="15.6" x14ac:dyDescent="0.3">
      <c r="A444" s="6" t="s">
        <v>1218</v>
      </c>
      <c r="B444" s="7" t="s">
        <v>1219</v>
      </c>
      <c r="C444" s="7" t="s">
        <v>16</v>
      </c>
      <c r="D444" s="6" t="s">
        <v>1220</v>
      </c>
      <c r="E444" s="7" t="s">
        <v>34</v>
      </c>
      <c r="F444" s="8">
        <v>10</v>
      </c>
      <c r="G444" s="8">
        <v>24.13</v>
      </c>
      <c r="H444" s="8">
        <v>22.12</v>
      </c>
      <c r="I444" s="8">
        <f t="shared" si="27"/>
        <v>29.47</v>
      </c>
      <c r="J444" s="8">
        <f t="shared" si="23"/>
        <v>294.7</v>
      </c>
    </row>
    <row r="445" spans="1:10" ht="19.95" customHeight="1" x14ac:dyDescent="0.3">
      <c r="A445" s="2" t="s">
        <v>1221</v>
      </c>
      <c r="B445" s="11" t="s">
        <v>1222</v>
      </c>
      <c r="C445" s="11"/>
      <c r="D445" s="11"/>
      <c r="E445" s="11"/>
      <c r="F445" s="3">
        <v>1</v>
      </c>
      <c r="G445" s="4">
        <f>ROUND(F446*G446,2)+ROUND(F447*G447,2)+ROUND(F448*G448,2)+ROUND(F449*G449,2)+ROUND(F450*G450,2)+ROUND(F451*G451,2)+ROUND(F452*G452,2)+ROUND(F453*G453,2)</f>
        <v>10089.91</v>
      </c>
      <c r="H445" s="5"/>
      <c r="I445" s="4">
        <f>ROUND(SUM(J446:J453),2)</f>
        <v>12144.97</v>
      </c>
      <c r="J445" s="4">
        <f t="shared" si="23"/>
        <v>12144.97</v>
      </c>
    </row>
    <row r="446" spans="1:10" ht="23.4" x14ac:dyDescent="0.3">
      <c r="A446" s="6" t="s">
        <v>1223</v>
      </c>
      <c r="B446" s="7" t="s">
        <v>1224</v>
      </c>
      <c r="C446" s="7" t="s">
        <v>32</v>
      </c>
      <c r="D446" s="6" t="s">
        <v>1225</v>
      </c>
      <c r="E446" s="7" t="s">
        <v>74</v>
      </c>
      <c r="F446" s="8">
        <v>80</v>
      </c>
      <c r="G446" s="8">
        <v>67.25</v>
      </c>
      <c r="H446" s="8">
        <v>22.12</v>
      </c>
      <c r="I446" s="8">
        <f t="shared" ref="I446:I453" si="28">ROUND(G446 * ROUND(1 + (H446/100),4),2)</f>
        <v>82.13</v>
      </c>
      <c r="J446" s="8">
        <f t="shared" si="23"/>
        <v>6570.4</v>
      </c>
    </row>
    <row r="447" spans="1:10" ht="15.6" x14ac:dyDescent="0.3">
      <c r="A447" s="6" t="s">
        <v>1226</v>
      </c>
      <c r="B447" s="7" t="s">
        <v>1227</v>
      </c>
      <c r="C447" s="7" t="s">
        <v>32</v>
      </c>
      <c r="D447" s="6" t="s">
        <v>1228</v>
      </c>
      <c r="E447" s="7" t="s">
        <v>34</v>
      </c>
      <c r="F447" s="8">
        <v>10</v>
      </c>
      <c r="G447" s="8">
        <v>25.35</v>
      </c>
      <c r="H447" s="8">
        <v>22.12</v>
      </c>
      <c r="I447" s="8">
        <f t="shared" si="28"/>
        <v>30.96</v>
      </c>
      <c r="J447" s="8">
        <f t="shared" si="23"/>
        <v>309.60000000000002</v>
      </c>
    </row>
    <row r="448" spans="1:10" ht="23.4" x14ac:dyDescent="0.3">
      <c r="A448" s="6" t="s">
        <v>1229</v>
      </c>
      <c r="B448" s="7" t="s">
        <v>1230</v>
      </c>
      <c r="C448" s="7" t="s">
        <v>32</v>
      </c>
      <c r="D448" s="6" t="s">
        <v>1231</v>
      </c>
      <c r="E448" s="7" t="s">
        <v>34</v>
      </c>
      <c r="F448" s="8">
        <v>50</v>
      </c>
      <c r="G448" s="8">
        <v>18.77</v>
      </c>
      <c r="H448" s="8">
        <v>22.12</v>
      </c>
      <c r="I448" s="8">
        <f t="shared" si="28"/>
        <v>22.92</v>
      </c>
      <c r="J448" s="8">
        <f t="shared" si="23"/>
        <v>1146</v>
      </c>
    </row>
    <row r="449" spans="1:10" ht="15.6" x14ac:dyDescent="0.3">
      <c r="A449" s="6" t="s">
        <v>1232</v>
      </c>
      <c r="B449" s="7" t="s">
        <v>1233</v>
      </c>
      <c r="C449" s="7" t="s">
        <v>32</v>
      </c>
      <c r="D449" s="6" t="s">
        <v>1234</v>
      </c>
      <c r="E449" s="7" t="s">
        <v>34</v>
      </c>
      <c r="F449" s="8">
        <v>10</v>
      </c>
      <c r="G449" s="8">
        <v>12.25</v>
      </c>
      <c r="H449" s="8">
        <v>22.12</v>
      </c>
      <c r="I449" s="8">
        <f t="shared" si="28"/>
        <v>14.96</v>
      </c>
      <c r="J449" s="8">
        <f t="shared" si="23"/>
        <v>149.6</v>
      </c>
    </row>
    <row r="450" spans="1:10" ht="15.6" x14ac:dyDescent="0.3">
      <c r="A450" s="6" t="s">
        <v>1235</v>
      </c>
      <c r="B450" s="7" t="s">
        <v>1236</v>
      </c>
      <c r="C450" s="7" t="s">
        <v>16</v>
      </c>
      <c r="D450" s="6" t="s">
        <v>1237</v>
      </c>
      <c r="E450" s="7" t="s">
        <v>34</v>
      </c>
      <c r="F450" s="8">
        <v>2</v>
      </c>
      <c r="G450" s="8">
        <v>197.88</v>
      </c>
      <c r="H450" s="8">
        <v>22.12</v>
      </c>
      <c r="I450" s="8">
        <f t="shared" si="28"/>
        <v>241.65</v>
      </c>
      <c r="J450" s="8">
        <f t="shared" si="23"/>
        <v>483.3</v>
      </c>
    </row>
    <row r="451" spans="1:10" ht="15.6" x14ac:dyDescent="0.3">
      <c r="A451" s="6" t="s">
        <v>1238</v>
      </c>
      <c r="B451" s="7" t="s">
        <v>1239</v>
      </c>
      <c r="C451" s="7" t="s">
        <v>16</v>
      </c>
      <c r="D451" s="6" t="s">
        <v>1240</v>
      </c>
      <c r="E451" s="7" t="s">
        <v>34</v>
      </c>
      <c r="F451" s="8">
        <v>1</v>
      </c>
      <c r="G451" s="8">
        <v>1314.72</v>
      </c>
      <c r="H451" s="8">
        <v>14.02</v>
      </c>
      <c r="I451" s="8">
        <f t="shared" si="28"/>
        <v>1499.04</v>
      </c>
      <c r="J451" s="8">
        <f t="shared" ref="J451:J514" si="29">ROUND(ROUND(F451,2)*ROUND(I451,2),2)</f>
        <v>1499.04</v>
      </c>
    </row>
    <row r="452" spans="1:10" ht="15.6" x14ac:dyDescent="0.3">
      <c r="A452" s="6" t="s">
        <v>1241</v>
      </c>
      <c r="B452" s="7" t="s">
        <v>1242</v>
      </c>
      <c r="C452" s="7" t="s">
        <v>16</v>
      </c>
      <c r="D452" s="6" t="s">
        <v>1243</v>
      </c>
      <c r="E452" s="7" t="s">
        <v>34</v>
      </c>
      <c r="F452" s="8">
        <v>1</v>
      </c>
      <c r="G452" s="8">
        <v>870.93</v>
      </c>
      <c r="H452" s="8">
        <v>14.02</v>
      </c>
      <c r="I452" s="8">
        <f t="shared" si="28"/>
        <v>993.03</v>
      </c>
      <c r="J452" s="8">
        <f t="shared" si="29"/>
        <v>993.03</v>
      </c>
    </row>
    <row r="453" spans="1:10" ht="31.2" x14ac:dyDescent="0.3">
      <c r="A453" s="6" t="s">
        <v>1244</v>
      </c>
      <c r="B453" s="7" t="s">
        <v>1245</v>
      </c>
      <c r="C453" s="7" t="s">
        <v>32</v>
      </c>
      <c r="D453" s="6" t="s">
        <v>1246</v>
      </c>
      <c r="E453" s="7" t="s">
        <v>74</v>
      </c>
      <c r="F453" s="8">
        <v>40</v>
      </c>
      <c r="G453" s="8">
        <v>20.350000000000001</v>
      </c>
      <c r="H453" s="8">
        <v>22.12</v>
      </c>
      <c r="I453" s="8">
        <f t="shared" si="28"/>
        <v>24.85</v>
      </c>
      <c r="J453" s="8">
        <f t="shared" si="29"/>
        <v>994</v>
      </c>
    </row>
    <row r="454" spans="1:10" ht="19.95" customHeight="1" x14ac:dyDescent="0.3">
      <c r="A454" s="2" t="s">
        <v>1247</v>
      </c>
      <c r="B454" s="11" t="s">
        <v>1248</v>
      </c>
      <c r="C454" s="11"/>
      <c r="D454" s="11"/>
      <c r="E454" s="11"/>
      <c r="F454" s="3">
        <v>1</v>
      </c>
      <c r="G454" s="4">
        <f>ROUND(F455*G455,2)+ROUND(F458*G458,2)+ROUND(F460*G460,2)</f>
        <v>8694.49</v>
      </c>
      <c r="H454" s="5"/>
      <c r="I454" s="4">
        <f>ROUND(J455+J458+J460,2)</f>
        <v>10618.26</v>
      </c>
      <c r="J454" s="4">
        <f t="shared" si="29"/>
        <v>10618.26</v>
      </c>
    </row>
    <row r="455" spans="1:10" ht="19.95" customHeight="1" x14ac:dyDescent="0.3">
      <c r="A455" s="2" t="s">
        <v>1249</v>
      </c>
      <c r="B455" s="11" t="s">
        <v>1250</v>
      </c>
      <c r="C455" s="11"/>
      <c r="D455" s="11"/>
      <c r="E455" s="11"/>
      <c r="F455" s="3">
        <v>1</v>
      </c>
      <c r="G455" s="4">
        <f>ROUND(F456*G456,2)+ROUND(F457*G457,2)</f>
        <v>4690.8500000000004</v>
      </c>
      <c r="H455" s="5"/>
      <c r="I455" s="4">
        <f>ROUND(SUM(J456:J457),2)</f>
        <v>5728.71</v>
      </c>
      <c r="J455" s="4">
        <f t="shared" si="29"/>
        <v>5728.71</v>
      </c>
    </row>
    <row r="456" spans="1:10" ht="15.6" x14ac:dyDescent="0.3">
      <c r="A456" s="6" t="s">
        <v>1251</v>
      </c>
      <c r="B456" s="7" t="s">
        <v>1252</v>
      </c>
      <c r="C456" s="7" t="s">
        <v>32</v>
      </c>
      <c r="D456" s="6" t="s">
        <v>1253</v>
      </c>
      <c r="E456" s="7" t="s">
        <v>44</v>
      </c>
      <c r="F456" s="8">
        <v>15.06</v>
      </c>
      <c r="G456" s="8">
        <v>158.88999999999999</v>
      </c>
      <c r="H456" s="8">
        <v>22.12</v>
      </c>
      <c r="I456" s="8">
        <f>ROUND(G456 * ROUND(1 + (H456/100),4),2)</f>
        <v>194.04</v>
      </c>
      <c r="J456" s="8">
        <f t="shared" si="29"/>
        <v>2922.24</v>
      </c>
    </row>
    <row r="457" spans="1:10" ht="23.4" x14ac:dyDescent="0.3">
      <c r="A457" s="6" t="s">
        <v>1254</v>
      </c>
      <c r="B457" s="7" t="s">
        <v>1255</v>
      </c>
      <c r="C457" s="7" t="s">
        <v>32</v>
      </c>
      <c r="D457" s="6" t="s">
        <v>1256</v>
      </c>
      <c r="E457" s="7" t="s">
        <v>74</v>
      </c>
      <c r="F457" s="8">
        <v>45.2</v>
      </c>
      <c r="G457" s="8">
        <v>50.84</v>
      </c>
      <c r="H457" s="8">
        <v>22.12</v>
      </c>
      <c r="I457" s="8">
        <f>ROUND(G457 * ROUND(1 + (H457/100),4),2)</f>
        <v>62.09</v>
      </c>
      <c r="J457" s="8">
        <f t="shared" si="29"/>
        <v>2806.47</v>
      </c>
    </row>
    <row r="458" spans="1:10" ht="19.95" customHeight="1" x14ac:dyDescent="0.3">
      <c r="A458" s="2" t="s">
        <v>1257</v>
      </c>
      <c r="B458" s="11" t="s">
        <v>1258</v>
      </c>
      <c r="C458" s="11"/>
      <c r="D458" s="11"/>
      <c r="E458" s="11"/>
      <c r="F458" s="3">
        <v>1</v>
      </c>
      <c r="G458" s="4">
        <f>ROUND(F459*G459,2)</f>
        <v>2960.04</v>
      </c>
      <c r="H458" s="5"/>
      <c r="I458" s="4">
        <f>ROUND(SUM(J459:J459),2)</f>
        <v>3615.15</v>
      </c>
      <c r="J458" s="4">
        <f t="shared" si="29"/>
        <v>3615.15</v>
      </c>
    </row>
    <row r="459" spans="1:10" ht="15.6" x14ac:dyDescent="0.3">
      <c r="A459" s="6" t="s">
        <v>1259</v>
      </c>
      <c r="B459" s="7" t="s">
        <v>1260</v>
      </c>
      <c r="C459" s="7" t="s">
        <v>32</v>
      </c>
      <c r="D459" s="6" t="s">
        <v>1261</v>
      </c>
      <c r="E459" s="7" t="s">
        <v>44</v>
      </c>
      <c r="F459" s="8">
        <v>109.55</v>
      </c>
      <c r="G459" s="8">
        <v>27.02</v>
      </c>
      <c r="H459" s="8">
        <v>22.12</v>
      </c>
      <c r="I459" s="8">
        <f>ROUND(G459 * ROUND(1 + (H459/100),4),2)</f>
        <v>33</v>
      </c>
      <c r="J459" s="8">
        <f t="shared" si="29"/>
        <v>3615.15</v>
      </c>
    </row>
    <row r="460" spans="1:10" ht="19.95" customHeight="1" x14ac:dyDescent="0.3">
      <c r="A460" s="2" t="s">
        <v>1262</v>
      </c>
      <c r="B460" s="11" t="s">
        <v>1263</v>
      </c>
      <c r="C460" s="11"/>
      <c r="D460" s="11"/>
      <c r="E460" s="11"/>
      <c r="F460" s="3">
        <v>1</v>
      </c>
      <c r="G460" s="4">
        <f>ROUND(F461*G461,2)</f>
        <v>1043.5999999999999</v>
      </c>
      <c r="H460" s="5"/>
      <c r="I460" s="4">
        <f>ROUND(SUM(J461:J461),2)</f>
        <v>1274.4000000000001</v>
      </c>
      <c r="J460" s="4">
        <f t="shared" si="29"/>
        <v>1274.4000000000001</v>
      </c>
    </row>
    <row r="461" spans="1:10" ht="15.6" x14ac:dyDescent="0.3">
      <c r="A461" s="6" t="s">
        <v>1264</v>
      </c>
      <c r="B461" s="7" t="s">
        <v>1265</v>
      </c>
      <c r="C461" s="7" t="s">
        <v>16</v>
      </c>
      <c r="D461" s="6" t="s">
        <v>1266</v>
      </c>
      <c r="E461" s="7" t="s">
        <v>34</v>
      </c>
      <c r="F461" s="8">
        <v>10</v>
      </c>
      <c r="G461" s="8">
        <v>104.36</v>
      </c>
      <c r="H461" s="8">
        <v>22.12</v>
      </c>
      <c r="I461" s="8">
        <f>ROUND(G461 * ROUND(1 + (H461/100),4),2)</f>
        <v>127.44</v>
      </c>
      <c r="J461" s="8">
        <f t="shared" si="29"/>
        <v>1274.4000000000001</v>
      </c>
    </row>
    <row r="462" spans="1:10" ht="19.95" customHeight="1" x14ac:dyDescent="0.3">
      <c r="A462" s="2" t="s">
        <v>1267</v>
      </c>
      <c r="B462" s="11" t="s">
        <v>1268</v>
      </c>
      <c r="C462" s="11"/>
      <c r="D462" s="11"/>
      <c r="E462" s="11"/>
      <c r="F462" s="3">
        <v>1</v>
      </c>
      <c r="G462" s="4">
        <f>ROUND(F463*G463,2)+ROUND(F464*G464,2)</f>
        <v>9943.380000000001</v>
      </c>
      <c r="H462" s="5"/>
      <c r="I462" s="4">
        <f>ROUND(SUM(J463:J464),2)</f>
        <v>12139.12</v>
      </c>
      <c r="J462" s="4">
        <f t="shared" si="29"/>
        <v>12139.12</v>
      </c>
    </row>
    <row r="463" spans="1:10" ht="15.6" x14ac:dyDescent="0.3">
      <c r="A463" s="6" t="s">
        <v>1269</v>
      </c>
      <c r="B463" s="7" t="s">
        <v>1270</v>
      </c>
      <c r="C463" s="7" t="s">
        <v>16</v>
      </c>
      <c r="D463" s="6" t="s">
        <v>1271</v>
      </c>
      <c r="E463" s="7" t="s">
        <v>22</v>
      </c>
      <c r="F463" s="8">
        <v>500.17</v>
      </c>
      <c r="G463" s="8">
        <v>15.43</v>
      </c>
      <c r="H463" s="8">
        <v>22.12</v>
      </c>
      <c r="I463" s="8">
        <f>ROUND(G463 * ROUND(1 + (H463/100),4),2)</f>
        <v>18.84</v>
      </c>
      <c r="J463" s="8">
        <f t="shared" si="29"/>
        <v>9423.2000000000007</v>
      </c>
    </row>
    <row r="464" spans="1:10" ht="15.6" x14ac:dyDescent="0.3">
      <c r="A464" s="6" t="s">
        <v>1272</v>
      </c>
      <c r="B464" s="7" t="s">
        <v>1273</v>
      </c>
      <c r="C464" s="7" t="s">
        <v>16</v>
      </c>
      <c r="D464" s="6" t="s">
        <v>1274</v>
      </c>
      <c r="E464" s="7" t="s">
        <v>22</v>
      </c>
      <c r="F464" s="8">
        <v>500.17</v>
      </c>
      <c r="G464" s="8">
        <v>4.45</v>
      </c>
      <c r="H464" s="8">
        <v>22.12</v>
      </c>
      <c r="I464" s="8">
        <f>ROUND(G464 * ROUND(1 + (H464/100),4),2)</f>
        <v>5.43</v>
      </c>
      <c r="J464" s="8">
        <f t="shared" si="29"/>
        <v>2715.92</v>
      </c>
    </row>
    <row r="465" spans="1:10" ht="15" customHeight="1" x14ac:dyDescent="0.3">
      <c r="A465" s="9"/>
      <c r="B465" s="9"/>
      <c r="C465" s="9"/>
      <c r="D465" s="9"/>
      <c r="E465" s="9"/>
      <c r="F465" s="9"/>
      <c r="G465" s="9"/>
      <c r="H465" s="12" t="s">
        <v>1275</v>
      </c>
      <c r="I465" s="12"/>
      <c r="J465" s="3">
        <f>J3+J21+J38+J70+J87+J99+J102+J133+J140+J149+J152+J155+J168+J170+J197+J308+J418+J437+J445+J454+J462</f>
        <v>2696298.540000001</v>
      </c>
    </row>
    <row r="466" spans="1:10" ht="15" customHeight="1" x14ac:dyDescent="0.3">
      <c r="A466" s="13" t="s">
        <v>1276</v>
      </c>
      <c r="B466" s="13"/>
      <c r="C466" s="13"/>
      <c r="D466" s="13"/>
      <c r="E466" s="13"/>
      <c r="F466" s="13"/>
      <c r="G466" s="13"/>
      <c r="H466" s="13"/>
      <c r="I466" s="13"/>
      <c r="J466" s="13"/>
    </row>
  </sheetData>
  <mergeCells count="70">
    <mergeCell ref="B458:E458"/>
    <mergeCell ref="B460:E460"/>
    <mergeCell ref="B462:E462"/>
    <mergeCell ref="H465:I465"/>
    <mergeCell ref="A466:J466"/>
    <mergeCell ref="B432:E432"/>
    <mergeCell ref="B437:E437"/>
    <mergeCell ref="B445:E445"/>
    <mergeCell ref="B454:E454"/>
    <mergeCell ref="B455:E455"/>
    <mergeCell ref="B309:E309"/>
    <mergeCell ref="B399:E399"/>
    <mergeCell ref="B406:E406"/>
    <mergeCell ref="B418:E418"/>
    <mergeCell ref="B419:E419"/>
    <mergeCell ref="B198:E198"/>
    <mergeCell ref="B241:E241"/>
    <mergeCell ref="B276:E276"/>
    <mergeCell ref="B295:E295"/>
    <mergeCell ref="B308:E308"/>
    <mergeCell ref="B170:E170"/>
    <mergeCell ref="B171:E171"/>
    <mergeCell ref="B173:E173"/>
    <mergeCell ref="B181:E181"/>
    <mergeCell ref="B197:E197"/>
    <mergeCell ref="B155:E155"/>
    <mergeCell ref="B156:E156"/>
    <mergeCell ref="B162:E162"/>
    <mergeCell ref="B165:E165"/>
    <mergeCell ref="B168:E168"/>
    <mergeCell ref="B147:E147"/>
    <mergeCell ref="B149:E149"/>
    <mergeCell ref="B150:E150"/>
    <mergeCell ref="B152:E152"/>
    <mergeCell ref="B153:E153"/>
    <mergeCell ref="B134:E134"/>
    <mergeCell ref="B138:E138"/>
    <mergeCell ref="B140:E140"/>
    <mergeCell ref="B141:E141"/>
    <mergeCell ref="B144:E144"/>
    <mergeCell ref="B118:E118"/>
    <mergeCell ref="B122:E122"/>
    <mergeCell ref="B123:E123"/>
    <mergeCell ref="B125:E125"/>
    <mergeCell ref="B133:E133"/>
    <mergeCell ref="B102:E102"/>
    <mergeCell ref="B103:E103"/>
    <mergeCell ref="B104:E104"/>
    <mergeCell ref="B110:E110"/>
    <mergeCell ref="B111:E111"/>
    <mergeCell ref="B87:E87"/>
    <mergeCell ref="B88:E88"/>
    <mergeCell ref="B92:E92"/>
    <mergeCell ref="B95:E95"/>
    <mergeCell ref="B99:E99"/>
    <mergeCell ref="B58:E58"/>
    <mergeCell ref="B70:E70"/>
    <mergeCell ref="B71:E71"/>
    <mergeCell ref="B78:E78"/>
    <mergeCell ref="B83:E83"/>
    <mergeCell ref="B19:E19"/>
    <mergeCell ref="B21:E21"/>
    <mergeCell ref="B38:E38"/>
    <mergeCell ref="B39:E39"/>
    <mergeCell ref="B47:E47"/>
    <mergeCell ref="A1:J1"/>
    <mergeCell ref="B3:E3"/>
    <mergeCell ref="B4:E4"/>
    <mergeCell ref="B15:E15"/>
    <mergeCell ref="B17:E17"/>
  </mergeCells>
  <pageMargins left="0.5" right="0.5" top="0.5" bottom="0.5" header="0" footer="0"/>
  <pageSetup paperSize="7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JR_PAGE_ANCHOR_0_1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2026-01-15T16:27:34Z</dcterms:created>
  <dcterms:modified xsi:type="dcterms:W3CDTF">2026-01-15T16:27:34Z</dcterms:modified>
</cp:coreProperties>
</file>