
<file path=[Content_Types].xml><?xml version="1.0" encoding="utf-8"?>
<Types xmlns="http://schemas.openxmlformats.org/package/2006/content-types">
  <Default ContentType="image/gif" Extension="gif"/>
  <Default ContentType="image/jpeg" Extension="jpeg"/>
  <Default ContentType="image/jpeg" Extension="jpg"/>
  <Default ContentType="image/png" Extension="png"/>
  <Default ContentType="application/vnd.openxmlformats-package.relationships+xml" Extension="rels"/>
  <Default ContentType="image/tiff" Extension="tif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filterPrivacy="1" codeName="ThisWorkbook"/>
  <bookViews>
    <workbookView activeTab="0"/>
  </bookViews>
  <sheets>
    <sheet name="orcamento" sheetId="1" r:id="rId1"/>
  </sheets>
  <definedNames>
    <definedName name="JR_PAGE_ANCHOR_0_1">'orcamento'!$A$1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3">
    <numFmt numFmtId="0" formatCode="General"/>
    <numFmt numFmtId="1" formatCode="#,##0.00"/>
    <numFmt numFmtId="2" formatCode="R$ #,##0.00"/>
  </numFmts>
  <fonts count="10">
    <font>
      <sz val="11"/>
      <color theme="1"/>
      <name val="Calibri"/>
      <family val="2"/>
      <scheme val="minor"/>
    </font>
    <font>
      <sz val="7.0"/>
      <color rgb="000000"/>
      <name val="SansSerif"/>
      <b val="true"/>
      <i val="false"/>
      <u val="none"/>
      <strike val="false"/>
      <family val="2"/>
    </font>
    <font>
      <sz val="6.0"/>
      <color rgb="000000"/>
      <name val="SansSerif"/>
      <b val="true"/>
      <i val="false"/>
      <u val="none"/>
      <strike val="false"/>
      <family val="2"/>
    </font>
    <font>
      <sz val="5.0"/>
      <color rgb="000000"/>
      <name val="SansSerif"/>
      <b val="true"/>
      <i val="false"/>
      <u val="none"/>
      <strike val="false"/>
      <family val="2"/>
    </font>
    <font>
      <sz val="7.0"/>
      <color rgb="000000"/>
      <name val="SansSerif"/>
      <b val="false"/>
      <i val="false"/>
      <u val="none"/>
      <strike val="false"/>
      <family val="2"/>
    </font>
    <font>
      <sz val="7.0"/>
      <color rgb="000000"/>
      <name val="Arial"/>
      <b val="false"/>
      <i val="false"/>
      <u val="none"/>
      <strike val="false"/>
      <family val="2"/>
    </font>
    <font>
      <sz val="6.0"/>
      <color rgb="000000"/>
      <name val="Arial"/>
      <b val="false"/>
      <i val="false"/>
      <u val="none"/>
      <strike val="false"/>
      <family val="2"/>
    </font>
    <font>
      <sz val="7.0"/>
      <color rgb="000000"/>
      <name val="Arial"/>
      <b val="true"/>
      <i val="false"/>
      <u val="none"/>
      <strike val="false"/>
      <family val="2"/>
    </font>
    <font>
      <sz val="6.5"/>
      <color rgb="000000"/>
      <name val="Arial"/>
      <b val="false"/>
      <i val="false"/>
      <u val="none"/>
      <strike val="false"/>
      <family val="2"/>
    </font>
    <font>
      <sz val="5.0"/>
      <color rgb="000000"/>
      <name val="Arial"/>
      <b val="false"/>
      <i val="false"/>
      <u val="none"/>
      <strike val="false"/>
      <family val="2"/>
    </font>
  </fonts>
  <fills count="31">
    <fill>
      <patternFill patternType="none"/>
    </fill>
    <fill>
      <patternFill patternType="solid">
        <fgColor rgb="FFFFFF"/>
      </patternFill>
    </fill>
    <fill>
      <patternFill patternType="none"/>
    </fill>
    <fill>
      <patternFill patternType="none"/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</fills>
  <borders count="12"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>
        <color rgb="000000"/>
      </left>
      <right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</borders>
  <cellStyleXfs count="1">
    <xf/>
  </cellStyleXfs>
  <cellXfs count="30">
    <xf numFmtId="0" fontId="0" fillId="0" borderId="0" xfId="0" applyAlignment="1" applyProtection="1" applyNumberFormat="1" applyFont="1" applyFill="1" applyBorder="1"/>
    <xf numFmtId="0" fontId="0" fillId="2" borderId="1" xfId="0" applyAlignment="1" applyProtection="1" applyNumberFormat="1" applyFont="1" applyFill="1" applyBorder="1">
      <alignment wrapText="true"/>
      <protection hidden="false" locked="false"/>
    </xf>
    <xf numFmtId="0" fontId="0" fillId="3" borderId="0" xfId="0" applyAlignment="1" applyProtection="1" applyNumberFormat="1" applyFont="1" applyFill="1" applyBorder="1">
      <alignment wrapText="true"/>
      <protection hidden="false" locked="false"/>
    </xf>
    <xf numFmtId="0" fontId="1" fillId="4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5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6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3" fillId="7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4" fillId="8" borderId="2" xfId="0" applyAlignment="1" applyProtection="1" applyNumberFormat="1" applyFont="1" applyFill="1" applyBorder="1">
      <alignment wrapText="true" horizontal="left" vertical="center"/>
      <protection hidden="false" locked="true"/>
    </xf>
    <xf numFmtId="0" fontId="5" fillId="9" borderId="2" xfId="0" applyAlignment="1" applyProtection="1" applyNumberFormat="1" applyFont="1" applyFill="1" applyBorder="1">
      <alignment wrapText="true" horizontal="left" vertical="center"/>
      <protection hidden="false" locked="true"/>
    </xf>
    <xf numFmtId="1" fontId="6" fillId="10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2" fontId="5" fillId="11" borderId="2" xfId="0" applyAlignment="1" applyProtection="1" applyNumberFormat="1" applyFont="1" applyFill="1" applyBorder="1">
      <alignment wrapText="true" horizontal="right" vertical="center"/>
      <protection hidden="false" locked="true"/>
    </xf>
    <xf numFmtId="1" fontId="6" fillId="12" borderId="3" xfId="0" applyAlignment="1" applyProtection="1" applyNumberFormat="1" applyFont="1" applyFill="1" applyBorder="1">
      <alignment wrapText="true" horizontal="center" vertical="center"/>
      <protection hidden="false" locked="true"/>
    </xf>
    <xf numFmtId="2" fontId="6" fillId="13" borderId="2" xfId="0" applyAlignment="1" applyProtection="1" applyNumberFormat="1" applyFont="1" applyFill="1" applyBorder="1">
      <alignment wrapText="true" horizontal="right" vertical="center"/>
      <protection hidden="false" locked="true"/>
    </xf>
    <xf numFmtId="0" fontId="0" fillId="14" borderId="3" xfId="0" applyAlignment="1" applyProtection="1" applyNumberFormat="1" applyFont="1" applyFill="1" applyBorder="1">
      <alignment wrapText="true"/>
      <protection hidden="false" locked="false"/>
    </xf>
    <xf numFmtId="0" fontId="0" fillId="15" borderId="4" xfId="0" applyAlignment="1" applyProtection="1" applyNumberFormat="1" applyFont="1" applyFill="1" applyBorder="1">
      <alignment wrapText="true"/>
      <protection hidden="false" locked="false"/>
    </xf>
    <xf numFmtId="0" fontId="0" fillId="16" borderId="5" xfId="0" applyAlignment="1" applyProtection="1" applyNumberFormat="1" applyFont="1" applyFill="1" applyBorder="1">
      <alignment wrapText="true"/>
      <protection hidden="false" locked="false"/>
    </xf>
    <xf numFmtId="2" fontId="7" fillId="17" borderId="2" xfId="0" applyAlignment="1" applyProtection="1" applyNumberFormat="1" applyFont="1" applyFill="1" applyBorder="1">
      <alignment wrapText="true" horizontal="right" vertical="center"/>
      <protection hidden="false" locked="true"/>
    </xf>
    <xf numFmtId="0" fontId="0" fillId="18" borderId="6" xfId="0" applyAlignment="1" applyProtection="1" applyNumberFormat="1" applyFont="1" applyFill="1" applyBorder="1">
      <alignment wrapText="true"/>
      <protection hidden="false" locked="false"/>
    </xf>
    <xf numFmtId="0" fontId="0" fillId="19" borderId="7" xfId="0" applyAlignment="1" applyProtection="1" applyNumberFormat="1" applyFont="1" applyFill="1" applyBorder="1">
      <alignment wrapText="true"/>
      <protection hidden="false" locked="false"/>
    </xf>
    <xf numFmtId="2" fontId="4" fillId="20" borderId="8" xfId="0" applyAlignment="1" applyProtection="1" applyNumberFormat="1" applyFont="1" applyFill="1" applyBorder="1">
      <alignment wrapText="true" horizontal="right" vertical="center"/>
      <protection hidden="false" locked="true"/>
    </xf>
    <xf numFmtId="1" fontId="5" fillId="21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2" fontId="8" fillId="22" borderId="2" xfId="0" applyAlignment="1" applyProtection="1" applyNumberFormat="1" applyFont="1" applyFill="1" applyBorder="1">
      <alignment wrapText="true" horizontal="right" vertical="center"/>
      <protection hidden="false" locked="true"/>
    </xf>
    <xf numFmtId="2" fontId="6" fillId="23" borderId="2" xfId="0" applyAlignment="1" applyProtection="1" applyNumberFormat="1" applyFont="1" applyFill="1" applyBorder="1">
      <alignment wrapText="true" horizontal="right" vertical="center"/>
      <protection hidden="false" locked="true"/>
    </xf>
    <xf numFmtId="2" fontId="5" fillId="24" borderId="4" xfId="0" applyAlignment="1" applyProtection="1" applyNumberFormat="1" applyFont="1" applyFill="1" applyBorder="1">
      <alignment wrapText="true" horizontal="right" vertical="center"/>
      <protection hidden="false" locked="true"/>
    </xf>
    <xf numFmtId="0" fontId="0" fillId="25" borderId="9" xfId="0" applyAlignment="1" applyProtection="1" applyNumberFormat="1" applyFont="1" applyFill="1" applyBorder="1">
      <alignment wrapText="true"/>
      <protection hidden="false" locked="false"/>
    </xf>
    <xf numFmtId="0" fontId="0" fillId="26" borderId="10" xfId="0" applyAlignment="1" applyProtection="1" applyNumberFormat="1" applyFont="1" applyFill="1" applyBorder="1">
      <alignment wrapText="true"/>
      <protection hidden="false" locked="false"/>
    </xf>
    <xf numFmtId="0" fontId="0" fillId="27" borderId="11" xfId="0" applyAlignment="1" applyProtection="1" applyNumberFormat="1" applyFont="1" applyFill="1" applyBorder="1">
      <alignment wrapText="true"/>
      <protection hidden="false" locked="false"/>
    </xf>
    <xf numFmtId="2" fontId="8" fillId="28" borderId="4" xfId="0" applyAlignment="1" applyProtection="1" applyNumberFormat="1" applyFont="1" applyFill="1" applyBorder="1">
      <alignment wrapText="true" horizontal="right" vertical="center"/>
      <protection hidden="false" locked="true"/>
    </xf>
    <xf numFmtId="2" fontId="6" fillId="29" borderId="4" xfId="0" applyAlignment="1" applyProtection="1" applyNumberFormat="1" applyFont="1" applyFill="1" applyBorder="1">
      <alignment wrapText="true" horizontal="right" vertical="center"/>
      <protection hidden="false" locked="true"/>
    </xf>
    <xf numFmtId="2" fontId="9" fillId="30" borderId="4" xfId="0" applyAlignment="1" applyProtection="1" applyNumberFormat="1" applyFont="1" applyFill="1" applyBorder="1">
      <alignment wrapText="true" horizontal="right" vertical="center"/>
      <protection hidden="false" locked="true"/>
    </xf>
  </cellXfs>
  <dxfs count="0"/>
  <tableStyles count="0" defaultTableStyle="TableStyleMedium9" defaultPivotStyle="PivotStyleLight16"/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sharedStrings.xml" Type="http://schemas.openxmlformats.org/officeDocument/2006/relationships/sharedStrings"/><Relationship Id="rIdSt" Target="styles.xml" Type="http://schemas.openxmlformats.org/officeDocument/2006/relationships/styles"/></Relationships>
</file>

<file path=xl/drawings/_rels/drawing1.xml.rels><?xml version="1.0" encoding="UTF-8" standalone="yes"?><Relationships xmlns="http://schemas.openxmlformats.org/package/2006/relationships"><Relationship Id="img_0_0_0.jpg" Target="../media/img_0_0_0.jp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1</xdr:row>
      <xdr:rowOff>0</xdr:rowOff>
    </xdr:to>
    <xdr:pic>
      <xdr:nvPicPr>
        <xdr:cNvPr id="458871441" name="Picture">
</xdr:cNvPr>
        <xdr:cNvPicPr/>
      </xdr:nvPicPr>
      <xdr:blipFill>
        <a:blip r:embed="img_0_0_0.jpg"/>
        <a:srcRect/>
        <a:stretch>
          <a:fillRect l="0" t="0" r="0" b="0"/>
        </a:stretch>
      </xdr:blipFill>
      <xdr:spPr>
        <a:xfrm rot="0">
          <a:off x="0" y="0"/>
          <a:ext cx="0" cy="0"/>
        </a:xfrm>
        <a:prstGeom prst="rect"/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Dr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AE15"/>
  <sheetViews>
    <sheetView workbookViewId="0"/>
  </sheetViews>
  <sheetFormatPr defaultRowHeight="15"/>
  <cols>
    <col min="1" max="1" customWidth="true" width="5.8333335"/>
    <col min="2" max="2" customWidth="true" width="25.0"/>
    <col min="3" max="3" customWidth="true" width="5.3333335"/>
    <col min="4" max="4" customWidth="true" width="10.0"/>
    <col min="5" max="5" customWidth="true" width="5.0"/>
    <col min="6" max="6" customWidth="true" width="8.333333"/>
    <col min="7" max="7" customWidth="true" width="5.0"/>
    <col min="8" max="8" customWidth="true" width="8.333333"/>
    <col min="9" max="9" customWidth="true" width="5.0"/>
    <col min="10" max="10" customWidth="true" width="8.333333"/>
    <col min="11" max="11" customWidth="true" width="5.0"/>
    <col min="12" max="12" customWidth="true" width="1.3333334"/>
    <col min="13" max="13" customWidth="true" width="7.0"/>
    <col min="14" max="14" customWidth="true" width="5.0"/>
    <col min="15" max="15" customWidth="true" width="8.333333"/>
    <col min="16" max="16" customWidth="true" width="5.0"/>
    <col min="17" max="17" customWidth="true" width="8.333333"/>
    <col min="18" max="18" customWidth="true" width="5.0"/>
    <col min="19" max="19" customWidth="true" width="8.333333"/>
    <col min="20" max="20" customWidth="true" width="5.0"/>
    <col min="21" max="21" customWidth="true" width="8.333333"/>
    <col min="22" max="22" customWidth="true" width="5.0"/>
    <col min="23" max="23" customWidth="true" width="8.333333"/>
    <col min="24" max="24" customWidth="true" width="5.0"/>
    <col min="25" max="25" customWidth="true" width="8.333333"/>
    <col min="26" max="26" customWidth="true" width="5.0"/>
    <col min="27" max="27" customWidth="true" width="8.333333"/>
    <col min="28" max="28" customWidth="true" width="5.0"/>
    <col min="29" max="29" customWidth="true" width="8.333333"/>
    <col min="30" max="30" customWidth="true" width="5.0"/>
    <col min="31" max="31" customWidth="true" width="9.666667"/>
  </cols>
  <sheetData>
    <row r="1" customHeight="1" ht="174">
      <c r="A1" s="1" t="inlineStr"/>
      <c r="B1" s="1" t="inlineStr"/>
      <c r="C1" s="1" t="inlineStr"/>
      <c r="D1" s="1" t="inlineStr"/>
      <c r="E1" s="1" t="inlineStr"/>
      <c r="F1" s="1" t="inlineStr"/>
      <c r="G1" s="1" t="inlineStr"/>
      <c r="H1" s="1" t="inlineStr"/>
      <c r="I1" s="1" t="inlineStr"/>
      <c r="J1" s="1" t="inlineStr"/>
      <c r="K1" s="1" t="inlineStr"/>
      <c r="L1" s="1" t="inlineStr"/>
      <c r="M1" s="2" t="inlineStr"/>
      <c r="N1" s="2" t="inlineStr"/>
      <c r="O1" s="2" t="inlineStr"/>
      <c r="P1" s="2" t="inlineStr"/>
      <c r="Q1" s="2" t="inlineStr"/>
      <c r="R1" s="2" t="inlineStr"/>
      <c r="S1" s="2" t="inlineStr"/>
      <c r="T1" s="2" t="inlineStr"/>
      <c r="U1" s="2" t="inlineStr"/>
      <c r="V1" s="2" t="inlineStr"/>
      <c r="W1" s="2" t="inlineStr"/>
      <c r="X1" s="2" t="inlineStr"/>
      <c r="Y1" s="2" t="inlineStr"/>
      <c r="Z1" s="2" t="inlineStr"/>
      <c r="AA1" s="2" t="inlineStr"/>
      <c r="AB1" s="2" t="inlineStr"/>
      <c r="AC1" s="2" t="inlineStr"/>
      <c r="AD1" s="2" t="inlineStr"/>
      <c r="AE1" s="2" t="inlineStr"/>
    </row>
    <row r="2" customHeight="1" ht="12">
      <c r="A2" s="3" t="inlineStr">
        <is>
          <r>
            <t xml:space="preserve">ITEM</t>
          </r>
        </is>
      </c>
      <c r="B2" s="3" t="inlineStr">
        <is>
          <r>
            <t xml:space="preserve">DESCRIÇÃO</t>
          </r>
        </is>
      </c>
      <c r="C2" s="3" t="inlineStr">
        <is>
          <r>
            <t xml:space="preserve">%</t>
          </r>
        </is>
      </c>
      <c r="D2" s="3" t="inlineStr">
        <is>
          <r>
            <t xml:space="preserve">VALOR (R$)</t>
          </r>
        </is>
      </c>
      <c r="E2" s="4" t="inlineStr">
        <is>
          <r>
            <t xml:space="preserve">MÊS 1</t>
          </r>
        </is>
      </c>
      <c r="F2" s="4" t="inlineStr"/>
      <c r="G2" s="4" t="inlineStr">
        <is>
          <r>
            <t xml:space="preserve">MÊS 2</t>
          </r>
        </is>
      </c>
      <c r="H2" s="4" t="inlineStr"/>
      <c r="I2" s="4" t="inlineStr">
        <is>
          <r>
            <t xml:space="preserve">MÊS 3</t>
          </r>
        </is>
      </c>
      <c r="J2" s="4" t="inlineStr"/>
      <c r="K2" s="4" t="inlineStr">
        <is>
          <r>
            <t xml:space="preserve">MÊS 4</t>
          </r>
        </is>
      </c>
      <c r="L2" s="4" t="inlineStr"/>
      <c r="M2" s="4" t="inlineStr"/>
      <c r="N2" s="4" t="inlineStr">
        <is>
          <r>
            <t xml:space="preserve">MÊS 5</t>
          </r>
        </is>
      </c>
      <c r="O2" s="4" t="inlineStr"/>
      <c r="P2" s="4" t="inlineStr">
        <is>
          <r>
            <t xml:space="preserve">MÊS 6</t>
          </r>
        </is>
      </c>
      <c r="Q2" s="4" t="inlineStr"/>
      <c r="R2" s="4" t="inlineStr">
        <is>
          <r>
            <t xml:space="preserve">MÊS 7</t>
          </r>
        </is>
      </c>
      <c r="S2" s="4" t="inlineStr"/>
      <c r="T2" s="4" t="inlineStr">
        <is>
          <r>
            <t xml:space="preserve">MÊS 8</t>
          </r>
        </is>
      </c>
      <c r="U2" s="4" t="inlineStr"/>
      <c r="V2" s="4" t="inlineStr">
        <is>
          <r>
            <t xml:space="preserve">MÊS 9</t>
          </r>
        </is>
      </c>
      <c r="W2" s="4" t="inlineStr"/>
      <c r="X2" s="4" t="inlineStr">
        <is>
          <r>
            <t xml:space="preserve">MÊS 10</t>
          </r>
        </is>
      </c>
      <c r="Y2" s="4" t="inlineStr"/>
      <c r="Z2" s="4" t="inlineStr">
        <is>
          <r>
            <t xml:space="preserve">MÊS 11</t>
          </r>
        </is>
      </c>
      <c r="AA2" s="4" t="inlineStr"/>
      <c r="AB2" s="4" t="inlineStr">
        <is>
          <r>
            <t xml:space="preserve">MÊS 12</t>
          </r>
        </is>
      </c>
      <c r="AC2" s="4" t="inlineStr"/>
      <c r="AD2" s="3" t="inlineStr">
        <is>
          <r>
            <t xml:space="preserve">Total parcela</t>
          </r>
        </is>
      </c>
      <c r="AE2" s="3" t="inlineStr"/>
    </row>
    <row r="3" customHeight="1" ht="10">
      <c r="A3" s="3" t="inlineStr"/>
      <c r="B3" s="3" t="inlineStr"/>
      <c r="C3" s="3" t="inlineStr"/>
      <c r="D3" s="3" t="inlineStr"/>
      <c r="E3" s="5" t="inlineStr">
        <is>
          <r>
            <t xml:space="preserve">%</t>
          </r>
        </is>
      </c>
      <c r="F3" s="5" t="inlineStr">
        <is>
          <r>
            <t xml:space="preserve">R$</t>
          </r>
        </is>
      </c>
      <c r="G3" s="5" t="inlineStr">
        <is>
          <r>
            <t xml:space="preserve">%</t>
          </r>
        </is>
      </c>
      <c r="H3" s="5" t="inlineStr">
        <is>
          <r>
            <t xml:space="preserve">R$</t>
          </r>
        </is>
      </c>
      <c r="I3" s="5" t="inlineStr">
        <is>
          <r>
            <t xml:space="preserve">%</t>
          </r>
        </is>
      </c>
      <c r="J3" s="5" t="inlineStr">
        <is>
          <r>
            <t xml:space="preserve">R$</t>
          </r>
        </is>
      </c>
      <c r="K3" s="5" t="inlineStr">
        <is>
          <r>
            <t xml:space="preserve">%</t>
          </r>
        </is>
      </c>
      <c r="L3" s="5" t="inlineStr">
        <is>
          <r>
            <t xml:space="preserve">R$</t>
          </r>
        </is>
      </c>
      <c r="M3" s="5" t="inlineStr"/>
      <c r="N3" s="5" t="inlineStr">
        <is>
          <r>
            <t xml:space="preserve">%</t>
          </r>
        </is>
      </c>
      <c r="O3" s="5" t="inlineStr">
        <is>
          <r>
            <t xml:space="preserve">R$</t>
          </r>
        </is>
      </c>
      <c r="P3" s="5" t="inlineStr">
        <is>
          <r>
            <t xml:space="preserve">%</t>
          </r>
        </is>
      </c>
      <c r="Q3" s="5" t="inlineStr">
        <is>
          <r>
            <t xml:space="preserve">R$</t>
          </r>
        </is>
      </c>
      <c r="R3" s="5" t="inlineStr">
        <is>
          <r>
            <t xml:space="preserve">%</t>
          </r>
        </is>
      </c>
      <c r="S3" s="5" t="inlineStr">
        <is>
          <r>
            <t xml:space="preserve">R$</t>
          </r>
        </is>
      </c>
      <c r="T3" s="5" t="inlineStr">
        <is>
          <r>
            <t xml:space="preserve">%</t>
          </r>
        </is>
      </c>
      <c r="U3" s="5" t="inlineStr">
        <is>
          <r>
            <t xml:space="preserve">R$</t>
          </r>
        </is>
      </c>
      <c r="V3" s="5" t="inlineStr">
        <is>
          <r>
            <t xml:space="preserve">%</t>
          </r>
        </is>
      </c>
      <c r="W3" s="5" t="inlineStr">
        <is>
          <r>
            <t xml:space="preserve">R$</t>
          </r>
        </is>
      </c>
      <c r="X3" s="5" t="inlineStr">
        <is>
          <r>
            <t xml:space="preserve">%</t>
          </r>
        </is>
      </c>
      <c r="Y3" s="5" t="inlineStr">
        <is>
          <r>
            <t xml:space="preserve">R$</t>
          </r>
        </is>
      </c>
      <c r="Z3" s="5" t="inlineStr">
        <is>
          <r>
            <t xml:space="preserve">%</t>
          </r>
        </is>
      </c>
      <c r="AA3" s="5" t="inlineStr">
        <is>
          <r>
            <t xml:space="preserve">R$</t>
          </r>
        </is>
      </c>
      <c r="AB3" s="5" t="inlineStr">
        <is>
          <r>
            <t xml:space="preserve">%</t>
          </r>
        </is>
      </c>
      <c r="AC3" s="5" t="inlineStr">
        <is>
          <r>
            <t xml:space="preserve">R$</t>
          </r>
        </is>
      </c>
      <c r="AD3" s="6" t="inlineStr">
        <is>
          <r>
            <t xml:space="preserve">%</t>
          </r>
        </is>
      </c>
      <c r="AE3" s="6" t="inlineStr">
        <is>
          <r>
            <t xml:space="preserve">R$</t>
          </r>
        </is>
      </c>
    </row>
    <row r="4" customHeight="1" ht="12">
      <c r="A4" s="7" t="inlineStr">
        <is>
          <r>
            <t xml:space="preserve">1</t>
          </r>
        </is>
      </c>
      <c r="B4" s="8" t="inlineStr">
        <is>
          <r>
            <t xml:space="preserve">INSTALAÇÃO DE OBRA</t>
          </r>
        </is>
      </c>
      <c r="C4" s="9" t="n">
        <f>D4/C14*100</f>
        <v>0.16367049735290196</v>
      </c>
      <c r="D4" s="10" t="n">
        <v>3400.26</v>
      </c>
      <c r="E4" s="11" t="n">
        <v>100.0</v>
      </c>
      <c r="F4" s="12" t="n">
        <f>IF(E4&gt;0,IF(AND(SUM(0,E4)=100,AD4=100),D4-SUM(0),ROUND(D4*E4/100,2)),"")</f>
        <v>3400.26</v>
      </c>
      <c r="G4" s="13" t="inlineStr"/>
      <c r="H4" s="14" t="inlineStr">
        <f>IF(G4&gt;0,IF(AND(SUM(0,E4,G4)=100,AD4=100),D4-SUM(0,F4),ROUND(D4*G4/100,2)),"")</f>
      </c>
      <c r="I4" s="13" t="inlineStr"/>
      <c r="J4" s="14" t="inlineStr">
        <f>IF(I4&gt;0,IF(AND(SUM(0,E4,G4,I4)=100,AD4=100),D4-SUM(0,F4,H4),ROUND(D4*I4/100,2)),"")</f>
      </c>
      <c r="K4" s="13" t="inlineStr"/>
      <c r="L4" s="15" t="inlineStr">
        <f>IF(K4&gt;0,IF(AND(SUM(0,E4,G4,I4,K4)=100,AD4=100),D4-SUM(0,F4,H4,J4),ROUND(D4*K4/100,2)),"")</f>
      </c>
      <c r="M4" s="14" t="inlineStr"/>
      <c r="N4" s="13" t="inlineStr"/>
      <c r="O4" s="14" t="inlineStr">
        <f>IF(N4&gt;0,IF(AND(SUM(0,E4,G4,I4,K4,N4)=100,AD4=100),D4-SUM(0,F4,H4,J4,L4),ROUND(D4*N4/100,2)),"")</f>
      </c>
      <c r="P4" s="13" t="inlineStr"/>
      <c r="Q4" s="14" t="inlineStr">
        <f>IF(P4&gt;0,IF(AND(SUM(0,E4,G4,I4,K4,N4,P4)=100,AD4=100),D4-SUM(0,F4,H4,J4,L4,O4),ROUND(D4*P4/100,2)),"")</f>
      </c>
      <c r="R4" s="13" t="inlineStr"/>
      <c r="S4" s="14" t="inlineStr">
        <f>IF(R4&gt;0,IF(AND(SUM(0,E4,G4,I4,K4,N4,P4,R4)=100,AD4=100),D4-SUM(0,F4,H4,J4,L4,O4,Q4),ROUND(D4*R4/100,2)),"")</f>
      </c>
      <c r="T4" s="13" t="inlineStr"/>
      <c r="U4" s="14" t="inlineStr">
        <f>IF(T4&gt;0,IF(AND(SUM(0,E4,G4,I4,K4,N4,P4,R4,T4)=100,AD4=100),D4-SUM(0,F4,H4,J4,L4,O4,Q4,S4),ROUND(D4*T4/100,2)),"")</f>
      </c>
      <c r="V4" s="13" t="inlineStr"/>
      <c r="W4" s="14" t="inlineStr">
        <f>IF(V4&gt;0,IF(AND(SUM(0,E4,G4,I4,K4,N4,P4,R4,T4,V4)=100,AD4=100),D4-SUM(0,F4,H4,J4,L4,O4,Q4,S4,U4),ROUND(D4*V4/100,2)),"")</f>
      </c>
      <c r="X4" s="13" t="inlineStr"/>
      <c r="Y4" s="14" t="inlineStr">
        <f>IF(X4&gt;0,IF(AND(SUM(0,E4,G4,I4,K4,N4,P4,R4,T4,V4,X4)=100,AD4=100),D4-SUM(0,F4,H4,J4,L4,O4,Q4,S4,U4,W4),ROUND(D4*X4/100,2)),"")</f>
      </c>
      <c r="Z4" s="13" t="inlineStr"/>
      <c r="AA4" s="14" t="inlineStr">
        <f>IF(Z4&gt;0,IF(AND(SUM(0,E4,G4,I4,K4,N4,P4,R4,T4,V4,X4,Z4)=100,AD4=100),D4-SUM(0,F4,H4,J4,L4,O4,Q4,S4,U4,W4,Y4),ROUND(D4*Z4/100,2)),"")</f>
      </c>
      <c r="AB4" s="13" t="inlineStr"/>
      <c r="AC4" s="14" t="inlineStr">
        <f>IF(AB4&gt;0,IF(AND(SUM(0,E4,G4,I4,K4,N4,P4,R4,T4,V4,X4,Z4,AB4)=100,AD4=100),D4-SUM(0,F4,H4,J4,L4,O4,Q4,S4,U4,W4,Y4,AA4),ROUND(D4*AB4/100,2)),"")</f>
      </c>
      <c r="AD4" s="9" t="n">
        <f>SUM(0,E4,G4,I4,K4,N4,P4,R4,T4,V4,X4,Z4,AB4)</f>
        <v>100.0</v>
      </c>
      <c r="AE4" s="16" t="n">
        <f>SUM(0,F4,H4,J4,L4,O4,Q4,S4,U4,W4,Y4,AA4,AC4)</f>
        <v>3400.26</v>
      </c>
    </row>
    <row r="5" customHeight="1" ht="12">
      <c r="A5" s="7" t="inlineStr">
        <is>
          <r>
            <t xml:space="preserve">2</t>
          </r>
        </is>
      </c>
      <c r="B5" s="8" t="inlineStr">
        <is>
          <r>
            <t xml:space="preserve">ADMINISTRAÇÃO LOCAL</t>
          </r>
        </is>
      </c>
      <c r="C5" s="9" t="n">
        <f>D5/C14*100</f>
        <v>5.642769348945104</v>
      </c>
      <c r="D5" s="10" t="n">
        <v>117228.72</v>
      </c>
      <c r="E5" s="11" t="n">
        <v>8.0</v>
      </c>
      <c r="F5" s="12" t="n">
        <f>IF(E5&gt;0,IF(AND(SUM(0,E5)=100,AD5=100),D5-SUM(0),ROUND(D5*E5/100,2)),"")</f>
        <v>9378.3</v>
      </c>
      <c r="G5" s="11" t="n">
        <v>8.0</v>
      </c>
      <c r="H5" s="12" t="n">
        <f>IF(G5&gt;0,IF(AND(SUM(0,E5,G5)=100,AD5=100),D5-SUM(0,F5),ROUND(D5*G5/100,2)),"")</f>
        <v>9378.3</v>
      </c>
      <c r="I5" s="11" t="n">
        <v>8.0</v>
      </c>
      <c r="J5" s="12" t="n">
        <f>IF(I5&gt;0,IF(AND(SUM(0,E5,G5,I5)=100,AD5=100),D5-SUM(0,F5,H5),ROUND(D5*I5/100,2)),"")</f>
        <v>9378.3</v>
      </c>
      <c r="K5" s="11" t="n">
        <v>8.0</v>
      </c>
      <c r="L5" s="12" t="n">
        <f>IF(K5&gt;0,IF(AND(SUM(0,E5,G5,I5,K5)=100,AD5=100),D5-SUM(0,F5,H5,J5),ROUND(D5*K5/100,2)),"")</f>
        <v>9378.3</v>
      </c>
      <c r="M5" s="12" t="inlineStr"/>
      <c r="N5" s="11" t="n">
        <v>8.0</v>
      </c>
      <c r="O5" s="12" t="n">
        <f>IF(N5&gt;0,IF(AND(SUM(0,E5,G5,I5,K5,N5)=100,AD5=100),D5-SUM(0,F5,H5,J5,L5),ROUND(D5*N5/100,2)),"")</f>
        <v>9378.3</v>
      </c>
      <c r="P5" s="11" t="n">
        <v>8.0</v>
      </c>
      <c r="Q5" s="12" t="n">
        <f>IF(P5&gt;0,IF(AND(SUM(0,E5,G5,I5,K5,N5,P5)=100,AD5=100),D5-SUM(0,F5,H5,J5,L5,O5),ROUND(D5*P5/100,2)),"")</f>
        <v>9378.3</v>
      </c>
      <c r="R5" s="11" t="n">
        <v>8.0</v>
      </c>
      <c r="S5" s="12" t="n">
        <f>IF(R5&gt;0,IF(AND(SUM(0,E5,G5,I5,K5,N5,P5,R5)=100,AD5=100),D5-SUM(0,F5,H5,J5,L5,O5,Q5),ROUND(D5*R5/100,2)),"")</f>
        <v>9378.3</v>
      </c>
      <c r="T5" s="11" t="n">
        <v>8.0</v>
      </c>
      <c r="U5" s="12" t="n">
        <f>IF(T5&gt;0,IF(AND(SUM(0,E5,G5,I5,K5,N5,P5,R5,T5)=100,AD5=100),D5-SUM(0,F5,H5,J5,L5,O5,Q5,S5),ROUND(D5*T5/100,2)),"")</f>
        <v>9378.3</v>
      </c>
      <c r="V5" s="11" t="n">
        <v>8.0</v>
      </c>
      <c r="W5" s="12" t="n">
        <f>IF(V5&gt;0,IF(AND(SUM(0,E5,G5,I5,K5,N5,P5,R5,T5,V5)=100,AD5=100),D5-SUM(0,F5,H5,J5,L5,O5,Q5,S5,U5),ROUND(D5*V5/100,2)),"")</f>
        <v>9378.3</v>
      </c>
      <c r="X5" s="11" t="n">
        <v>8.0</v>
      </c>
      <c r="Y5" s="12" t="n">
        <f>IF(X5&gt;0,IF(AND(SUM(0,E5,G5,I5,K5,N5,P5,R5,T5,V5,X5)=100,AD5=100),D5-SUM(0,F5,H5,J5,L5,O5,Q5,S5,U5,W5),ROUND(D5*X5/100,2)),"")</f>
        <v>9378.3</v>
      </c>
      <c r="Z5" s="11" t="n">
        <v>8.0</v>
      </c>
      <c r="AA5" s="12" t="n">
        <f>IF(Z5&gt;0,IF(AND(SUM(0,E5,G5,I5,K5,N5,P5,R5,T5,V5,X5,Z5)=100,AD5=100),D5-SUM(0,F5,H5,J5,L5,O5,Q5,S5,U5,W5,Y5),ROUND(D5*Z5/100,2)),"")</f>
        <v>9378.3</v>
      </c>
      <c r="AB5" s="11" t="n">
        <v>12.0</v>
      </c>
      <c r="AC5" s="12" t="n">
        <f>IF(AB5&gt;0,IF(AND(SUM(0,E5,G5,I5,K5,N5,P5,R5,T5,V5,X5,Z5,AB5)=100,AD5=100),D5-SUM(0,F5,H5,J5,L5,O5,Q5,S5,U5,W5,Y5,AA5),ROUND(D5*AB5/100,2)),"")</f>
        <v>14067.42</v>
      </c>
      <c r="AD5" s="9" t="n">
        <f>SUM(0,E5,G5,I5,K5,N5,P5,R5,T5,V5,X5,Z5,AB5)</f>
        <v>100.0</v>
      </c>
      <c r="AE5" s="16" t="n">
        <f>SUM(0,F5,H5,J5,L5,O5,Q5,S5,U5,W5,Y5,AA5,AC5)</f>
        <v>117228.72</v>
      </c>
    </row>
    <row r="6" customHeight="1" ht="12">
      <c r="A6" s="7" t="inlineStr">
        <is>
          <r>
            <t xml:space="preserve">3</t>
          </r>
        </is>
      </c>
      <c r="B6" s="8" t="inlineStr">
        <is>
          <r>
            <t xml:space="preserve">1° TRAVESSA DA RUA NOVA</t>
          </r>
        </is>
      </c>
      <c r="C6" s="9" t="n">
        <f>D6/C14*100</f>
        <v>12.303471131413023</v>
      </c>
      <c r="D6" s="10" t="n">
        <v>255605.02</v>
      </c>
      <c r="E6" s="13" t="inlineStr"/>
      <c r="F6" s="14" t="inlineStr">
        <f>IF(E6&gt;0,IF(AND(SUM(0,E6)=100,AD6=100),D6-SUM(0),ROUND(D6*E6/100,2)),"")</f>
      </c>
      <c r="G6" s="13" t="inlineStr"/>
      <c r="H6" s="14" t="inlineStr">
        <f>IF(G6&gt;0,IF(AND(SUM(0,E6,G6)=100,AD6=100),D6-SUM(0,F6),ROUND(D6*G6/100,2)),"")</f>
      </c>
      <c r="I6" s="11" t="n">
        <v>15.0</v>
      </c>
      <c r="J6" s="12" t="n">
        <f>IF(I6&gt;0,IF(AND(SUM(0,E6,G6,I6)=100,AD6=100),D6-SUM(0,F6,H6),ROUND(D6*I6/100,2)),"")</f>
        <v>38340.75</v>
      </c>
      <c r="K6" s="11" t="n">
        <v>15.0</v>
      </c>
      <c r="L6" s="12" t="n">
        <f>IF(K6&gt;0,IF(AND(SUM(0,E6,G6,I6,K6)=100,AD6=100),D6-SUM(0,F6,H6,J6),ROUND(D6*K6/100,2)),"")</f>
        <v>38340.75</v>
      </c>
      <c r="M6" s="12" t="inlineStr"/>
      <c r="N6" s="11" t="n">
        <v>15.0</v>
      </c>
      <c r="O6" s="12" t="n">
        <f>IF(N6&gt;0,IF(AND(SUM(0,E6,G6,I6,K6,N6)=100,AD6=100),D6-SUM(0,F6,H6,J6,L6),ROUND(D6*N6/100,2)),"")</f>
        <v>38340.75</v>
      </c>
      <c r="P6" s="11" t="n">
        <v>15.0</v>
      </c>
      <c r="Q6" s="12" t="n">
        <f>IF(P6&gt;0,IF(AND(SUM(0,E6,G6,I6,K6,N6,P6)=100,AD6=100),D6-SUM(0,F6,H6,J6,L6,O6),ROUND(D6*P6/100,2)),"")</f>
        <v>38340.75</v>
      </c>
      <c r="R6" s="11" t="n">
        <v>40.0</v>
      </c>
      <c r="S6" s="12" t="n">
        <f>IF(R6&gt;0,IF(AND(SUM(0,E6,G6,I6,K6,N6,P6,R6)=100,AD6=100),D6-SUM(0,F6,H6,J6,L6,O6,Q6),ROUND(D6*R6/100,2)),"")</f>
        <v>102242.02</v>
      </c>
      <c r="T6" s="13" t="inlineStr"/>
      <c r="U6" s="14" t="inlineStr">
        <f>IF(T6&gt;0,IF(AND(SUM(0,E6,G6,I6,K6,N6,P6,R6,T6)=100,AD6=100),D6-SUM(0,F6,H6,J6,L6,O6,Q6,S6),ROUND(D6*T6/100,2)),"")</f>
      </c>
      <c r="V6" s="13" t="inlineStr"/>
      <c r="W6" s="14" t="inlineStr">
        <f>IF(V6&gt;0,IF(AND(SUM(0,E6,G6,I6,K6,N6,P6,R6,T6,V6)=100,AD6=100),D6-SUM(0,F6,H6,J6,L6,O6,Q6,S6,U6),ROUND(D6*V6/100,2)),"")</f>
      </c>
      <c r="X6" s="13" t="inlineStr"/>
      <c r="Y6" s="14" t="inlineStr">
        <f>IF(X6&gt;0,IF(AND(SUM(0,E6,G6,I6,K6,N6,P6,R6,T6,V6,X6)=100,AD6=100),D6-SUM(0,F6,H6,J6,L6,O6,Q6,S6,U6,W6),ROUND(D6*X6/100,2)),"")</f>
      </c>
      <c r="Z6" s="13" t="inlineStr"/>
      <c r="AA6" s="14" t="inlineStr">
        <f>IF(Z6&gt;0,IF(AND(SUM(0,E6,G6,I6,K6,N6,P6,R6,T6,V6,X6,Z6)=100,AD6=100),D6-SUM(0,F6,H6,J6,L6,O6,Q6,S6,U6,W6,Y6),ROUND(D6*Z6/100,2)),"")</f>
      </c>
      <c r="AB6" s="13" t="inlineStr"/>
      <c r="AC6" s="14" t="inlineStr">
        <f>IF(AB6&gt;0,IF(AND(SUM(0,E6,G6,I6,K6,N6,P6,R6,T6,V6,X6,Z6,AB6)=100,AD6=100),D6-SUM(0,F6,H6,J6,L6,O6,Q6,S6,U6,W6,Y6,AA6),ROUND(D6*AB6/100,2)),"")</f>
      </c>
      <c r="AD6" s="9" t="n">
        <f>SUM(0,E6,G6,I6,K6,N6,P6,R6,T6,V6,X6,Z6,AB6)</f>
        <v>100.0</v>
      </c>
      <c r="AE6" s="16" t="n">
        <f>SUM(0,F6,H6,J6,L6,O6,Q6,S6,U6,W6,Y6,AA6,AC6)</f>
        <v>255605.02</v>
      </c>
    </row>
    <row r="7" customHeight="1" ht="18">
      <c r="A7" s="7" t="inlineStr">
        <is>
          <r>
            <t xml:space="preserve">4</t>
          </r>
        </is>
      </c>
      <c r="B7" s="8" t="inlineStr">
        <is>
          <r>
            <t xml:space="preserve">COMPLEMENTO DA TRAV. SÃO PEDRO E RUA JESUS</t>
          </r>
        </is>
      </c>
      <c r="C7" s="9" t="n">
        <f>D7/C14*100</f>
        <v>1.4411789312624488</v>
      </c>
      <c r="D7" s="10" t="n">
        <v>29940.54</v>
      </c>
      <c r="E7" s="13" t="inlineStr"/>
      <c r="F7" s="14" t="inlineStr">
        <f>IF(E7&gt;0,IF(AND(SUM(0,E7)=100,AD7=100),D7-SUM(0),ROUND(D7*E7/100,2)),"")</f>
      </c>
      <c r="G7" s="13" t="inlineStr"/>
      <c r="H7" s="14" t="inlineStr">
        <f>IF(G7&gt;0,IF(AND(SUM(0,E7,G7)=100,AD7=100),D7-SUM(0,F7),ROUND(D7*G7/100,2)),"")</f>
      </c>
      <c r="I7" s="11" t="n">
        <v>15.0</v>
      </c>
      <c r="J7" s="12" t="n">
        <f>IF(I7&gt;0,IF(AND(SUM(0,E7,G7,I7)=100,AD7=100),D7-SUM(0,F7,H7),ROUND(D7*I7/100,2)),"")</f>
        <v>4491.08</v>
      </c>
      <c r="K7" s="11" t="n">
        <v>15.0</v>
      </c>
      <c r="L7" s="12" t="n">
        <f>IF(K7&gt;0,IF(AND(SUM(0,E7,G7,I7,K7)=100,AD7=100),D7-SUM(0,F7,H7,J7),ROUND(D7*K7/100,2)),"")</f>
        <v>4491.08</v>
      </c>
      <c r="M7" s="12" t="inlineStr"/>
      <c r="N7" s="11" t="n">
        <v>15.0</v>
      </c>
      <c r="O7" s="12" t="n">
        <f>IF(N7&gt;0,IF(AND(SUM(0,E7,G7,I7,K7,N7)=100,AD7=100),D7-SUM(0,F7,H7,J7,L7),ROUND(D7*N7/100,2)),"")</f>
        <v>4491.08</v>
      </c>
      <c r="P7" s="11" t="n">
        <v>15.0</v>
      </c>
      <c r="Q7" s="12" t="n">
        <f>IF(P7&gt;0,IF(AND(SUM(0,E7,G7,I7,K7,N7,P7)=100,AD7=100),D7-SUM(0,F7,H7,J7,L7,O7),ROUND(D7*P7/100,2)),"")</f>
        <v>4491.08</v>
      </c>
      <c r="R7" s="11" t="n">
        <v>40.0</v>
      </c>
      <c r="S7" s="12" t="n">
        <f>IF(R7&gt;0,IF(AND(SUM(0,E7,G7,I7,K7,N7,P7,R7)=100,AD7=100),D7-SUM(0,F7,H7,J7,L7,O7,Q7),ROUND(D7*R7/100,2)),"")</f>
        <v>11976.22</v>
      </c>
      <c r="T7" s="13" t="inlineStr"/>
      <c r="U7" s="14" t="inlineStr">
        <f>IF(T7&gt;0,IF(AND(SUM(0,E7,G7,I7,K7,N7,P7,R7,T7)=100,AD7=100),D7-SUM(0,F7,H7,J7,L7,O7,Q7,S7),ROUND(D7*T7/100,2)),"")</f>
      </c>
      <c r="V7" s="13" t="inlineStr"/>
      <c r="W7" s="14" t="inlineStr">
        <f>IF(V7&gt;0,IF(AND(SUM(0,E7,G7,I7,K7,N7,P7,R7,T7,V7)=100,AD7=100),D7-SUM(0,F7,H7,J7,L7,O7,Q7,S7,U7),ROUND(D7*V7/100,2)),"")</f>
      </c>
      <c r="X7" s="13" t="inlineStr"/>
      <c r="Y7" s="14" t="inlineStr">
        <f>IF(X7&gt;0,IF(AND(SUM(0,E7,G7,I7,K7,N7,P7,R7,T7,V7,X7)=100,AD7=100),D7-SUM(0,F7,H7,J7,L7,O7,Q7,S7,U7,W7),ROUND(D7*X7/100,2)),"")</f>
      </c>
      <c r="Z7" s="13" t="inlineStr"/>
      <c r="AA7" s="14" t="inlineStr">
        <f>IF(Z7&gt;0,IF(AND(SUM(0,E7,G7,I7,K7,N7,P7,R7,T7,V7,X7,Z7)=100,AD7=100),D7-SUM(0,F7,H7,J7,L7,O7,Q7,S7,U7,W7,Y7),ROUND(D7*Z7/100,2)),"")</f>
      </c>
      <c r="AB7" s="13" t="inlineStr"/>
      <c r="AC7" s="14" t="inlineStr">
        <f>IF(AB7&gt;0,IF(AND(SUM(0,E7,G7,I7,K7,N7,P7,R7,T7,V7,X7,Z7,AB7)=100,AD7=100),D7-SUM(0,F7,H7,J7,L7,O7,Q7,S7,U7,W7,Y7,AA7),ROUND(D7*AB7/100,2)),"")</f>
      </c>
      <c r="AD7" s="9" t="n">
        <f>SUM(0,E7,G7,I7,K7,N7,P7,R7,T7,V7,X7,Z7,AB7)</f>
        <v>100.0</v>
      </c>
      <c r="AE7" s="16" t="n">
        <f>SUM(0,F7,H7,J7,L7,O7,Q7,S7,U7,W7,Y7,AA7,AC7)</f>
        <v>29940.54</v>
      </c>
    </row>
    <row r="8" customHeight="1" ht="12">
      <c r="A8" s="7" t="inlineStr">
        <is>
          <r>
            <t xml:space="preserve">5</t>
          </r>
        </is>
      </c>
      <c r="B8" s="8" t="inlineStr">
        <is>
          <r>
            <t xml:space="preserve">RUA DO TREM</t>
          </r>
        </is>
      </c>
      <c r="C8" s="9" t="n">
        <f>D8/C14*100</f>
        <v>4.585764053487837</v>
      </c>
      <c r="D8" s="10" t="n">
        <v>95269.4</v>
      </c>
      <c r="E8" s="11" t="n">
        <v>15.0</v>
      </c>
      <c r="F8" s="12" t="n">
        <f>IF(E8&gt;0,IF(AND(SUM(0,E8)=100,AD8=100),D8-SUM(0),ROUND(D8*E8/100,2)),"")</f>
        <v>14290.41</v>
      </c>
      <c r="G8" s="11" t="n">
        <v>15.0</v>
      </c>
      <c r="H8" s="12" t="n">
        <f>IF(G8&gt;0,IF(AND(SUM(0,E8,G8)=100,AD8=100),D8-SUM(0,F8),ROUND(D8*G8/100,2)),"")</f>
        <v>14290.41</v>
      </c>
      <c r="I8" s="11" t="n">
        <v>15.0</v>
      </c>
      <c r="J8" s="12" t="n">
        <f>IF(I8&gt;0,IF(AND(SUM(0,E8,G8,I8)=100,AD8=100),D8-SUM(0,F8,H8),ROUND(D8*I8/100,2)),"")</f>
        <v>14290.41</v>
      </c>
      <c r="K8" s="11" t="n">
        <v>15.0</v>
      </c>
      <c r="L8" s="12" t="n">
        <f>IF(K8&gt;0,IF(AND(SUM(0,E8,G8,I8,K8)=100,AD8=100),D8-SUM(0,F8,H8,J8),ROUND(D8*K8/100,2)),"")</f>
        <v>14290.41</v>
      </c>
      <c r="M8" s="12" t="inlineStr"/>
      <c r="N8" s="11" t="n">
        <v>20.0</v>
      </c>
      <c r="O8" s="12" t="n">
        <f>IF(N8&gt;0,IF(AND(SUM(0,E8,G8,I8,K8,N8)=100,AD8=100),D8-SUM(0,F8,H8,J8,L8),ROUND(D8*N8/100,2)),"")</f>
        <v>19053.88</v>
      </c>
      <c r="P8" s="11" t="n">
        <v>20.0</v>
      </c>
      <c r="Q8" s="12" t="n">
        <f>IF(P8&gt;0,IF(AND(SUM(0,E8,G8,I8,K8,N8,P8)=100,AD8=100),D8-SUM(0,F8,H8,J8,L8,O8),ROUND(D8*P8/100,2)),"")</f>
        <v>19053.88</v>
      </c>
      <c r="R8" s="13" t="inlineStr"/>
      <c r="S8" s="14" t="inlineStr">
        <f>IF(R8&gt;0,IF(AND(SUM(0,E8,G8,I8,K8,N8,P8,R8)=100,AD8=100),D8-SUM(0,F8,H8,J8,L8,O8,Q8),ROUND(D8*R8/100,2)),"")</f>
      </c>
      <c r="T8" s="13" t="inlineStr"/>
      <c r="U8" s="14" t="inlineStr">
        <f>IF(T8&gt;0,IF(AND(SUM(0,E8,G8,I8,K8,N8,P8,R8,T8)=100,AD8=100),D8-SUM(0,F8,H8,J8,L8,O8,Q8,S8),ROUND(D8*T8/100,2)),"")</f>
      </c>
      <c r="V8" s="13" t="inlineStr"/>
      <c r="W8" s="14" t="inlineStr">
        <f>IF(V8&gt;0,IF(AND(SUM(0,E8,G8,I8,K8,N8,P8,R8,T8,V8)=100,AD8=100),D8-SUM(0,F8,H8,J8,L8,O8,Q8,S8,U8),ROUND(D8*V8/100,2)),"")</f>
      </c>
      <c r="X8" s="13" t="inlineStr"/>
      <c r="Y8" s="14" t="inlineStr">
        <f>IF(X8&gt;0,IF(AND(SUM(0,E8,G8,I8,K8,N8,P8,R8,T8,V8,X8)=100,AD8=100),D8-SUM(0,F8,H8,J8,L8,O8,Q8,S8,U8,W8),ROUND(D8*X8/100,2)),"")</f>
      </c>
      <c r="Z8" s="13" t="inlineStr"/>
      <c r="AA8" s="14" t="inlineStr">
        <f>IF(Z8&gt;0,IF(AND(SUM(0,E8,G8,I8,K8,N8,P8,R8,T8,V8,X8,Z8)=100,AD8=100),D8-SUM(0,F8,H8,J8,L8,O8,Q8,S8,U8,W8,Y8),ROUND(D8*Z8/100,2)),"")</f>
      </c>
      <c r="AB8" s="13" t="inlineStr"/>
      <c r="AC8" s="14" t="inlineStr">
        <f>IF(AB8&gt;0,IF(AND(SUM(0,E8,G8,I8,K8,N8,P8,R8,T8,V8,X8,Z8,AB8)=100,AD8=100),D8-SUM(0,F8,H8,J8,L8,O8,Q8,S8,U8,W8,Y8,AA8),ROUND(D8*AB8/100,2)),"")</f>
      </c>
      <c r="AD8" s="9" t="n">
        <f>SUM(0,E8,G8,I8,K8,N8,P8,R8,T8,V8,X8,Z8,AB8)</f>
        <v>100.0</v>
      </c>
      <c r="AE8" s="16" t="n">
        <f>SUM(0,F8,H8,J8,L8,O8,Q8,S8,U8,W8,Y8,AA8,AC8)</f>
        <v>95269.4</v>
      </c>
    </row>
    <row r="9" customHeight="1" ht="12">
      <c r="A9" s="7" t="inlineStr">
        <is>
          <r>
            <t xml:space="preserve">6</t>
          </r>
        </is>
      </c>
      <c r="B9" s="8" t="inlineStr">
        <is>
          <r>
            <t xml:space="preserve">RUA SANTO AMARO</t>
          </r>
        </is>
      </c>
      <c r="C9" s="9" t="n">
        <f>D9/C14*100</f>
        <v>16.478650520176547</v>
      </c>
      <c r="D9" s="10" t="n">
        <v>342344.51</v>
      </c>
      <c r="E9" s="11" t="n">
        <v>15.0</v>
      </c>
      <c r="F9" s="12" t="n">
        <f>IF(E9&gt;0,IF(AND(SUM(0,E9)=100,AD9=100),D9-SUM(0),ROUND(D9*E9/100,2)),"")</f>
        <v>51351.68</v>
      </c>
      <c r="G9" s="11" t="n">
        <v>15.0</v>
      </c>
      <c r="H9" s="12" t="n">
        <f>IF(G9&gt;0,IF(AND(SUM(0,E9,G9)=100,AD9=100),D9-SUM(0,F9),ROUND(D9*G9/100,2)),"")</f>
        <v>51351.68</v>
      </c>
      <c r="I9" s="11" t="n">
        <v>15.0</v>
      </c>
      <c r="J9" s="12" t="n">
        <f>IF(I9&gt;0,IF(AND(SUM(0,E9,G9,I9)=100,AD9=100),D9-SUM(0,F9,H9),ROUND(D9*I9/100,2)),"")</f>
        <v>51351.68</v>
      </c>
      <c r="K9" s="11" t="n">
        <v>15.0</v>
      </c>
      <c r="L9" s="12" t="n">
        <f>IF(K9&gt;0,IF(AND(SUM(0,E9,G9,I9,K9)=100,AD9=100),D9-SUM(0,F9,H9,J9),ROUND(D9*K9/100,2)),"")</f>
        <v>51351.68</v>
      </c>
      <c r="M9" s="12" t="inlineStr"/>
      <c r="N9" s="11" t="n">
        <v>20.0</v>
      </c>
      <c r="O9" s="12" t="n">
        <f>IF(N9&gt;0,IF(AND(SUM(0,E9,G9,I9,K9,N9)=100,AD9=100),D9-SUM(0,F9,H9,J9,L9),ROUND(D9*N9/100,2)),"")</f>
        <v>68468.9</v>
      </c>
      <c r="P9" s="11" t="n">
        <v>20.0</v>
      </c>
      <c r="Q9" s="12" t="n">
        <f>IF(P9&gt;0,IF(AND(SUM(0,E9,G9,I9,K9,N9,P9)=100,AD9=100),D9-SUM(0,F9,H9,J9,L9,O9),ROUND(D9*P9/100,2)),"")</f>
        <v>68468.89</v>
      </c>
      <c r="R9" s="13" t="inlineStr"/>
      <c r="S9" s="14" t="inlineStr">
        <f>IF(R9&gt;0,IF(AND(SUM(0,E9,G9,I9,K9,N9,P9,R9)=100,AD9=100),D9-SUM(0,F9,H9,J9,L9,O9,Q9),ROUND(D9*R9/100,2)),"")</f>
      </c>
      <c r="T9" s="13" t="inlineStr"/>
      <c r="U9" s="14" t="inlineStr">
        <f>IF(T9&gt;0,IF(AND(SUM(0,E9,G9,I9,K9,N9,P9,R9,T9)=100,AD9=100),D9-SUM(0,F9,H9,J9,L9,O9,Q9,S9),ROUND(D9*T9/100,2)),"")</f>
      </c>
      <c r="V9" s="13" t="inlineStr"/>
      <c r="W9" s="14" t="inlineStr">
        <f>IF(V9&gt;0,IF(AND(SUM(0,E9,G9,I9,K9,N9,P9,R9,T9,V9)=100,AD9=100),D9-SUM(0,F9,H9,J9,L9,O9,Q9,S9,U9),ROUND(D9*V9/100,2)),"")</f>
      </c>
      <c r="X9" s="13" t="inlineStr"/>
      <c r="Y9" s="14" t="inlineStr">
        <f>IF(X9&gt;0,IF(AND(SUM(0,E9,G9,I9,K9,N9,P9,R9,T9,V9,X9)=100,AD9=100),D9-SUM(0,F9,H9,J9,L9,O9,Q9,S9,U9,W9),ROUND(D9*X9/100,2)),"")</f>
      </c>
      <c r="Z9" s="13" t="inlineStr"/>
      <c r="AA9" s="14" t="inlineStr">
        <f>IF(Z9&gt;0,IF(AND(SUM(0,E9,G9,I9,K9,N9,P9,R9,T9,V9,X9,Z9)=100,AD9=100),D9-SUM(0,F9,H9,J9,L9,O9,Q9,S9,U9,W9,Y9),ROUND(D9*Z9/100,2)),"")</f>
      </c>
      <c r="AB9" s="13" t="inlineStr"/>
      <c r="AC9" s="14" t="inlineStr">
        <f>IF(AB9&gt;0,IF(AND(SUM(0,E9,G9,I9,K9,N9,P9,R9,T9,V9,X9,Z9,AB9)=100,AD9=100),D9-SUM(0,F9,H9,J9,L9,O9,Q9,S9,U9,W9,Y9,AA9),ROUND(D9*AB9/100,2)),"")</f>
      </c>
      <c r="AD9" s="9" t="n">
        <f>SUM(0,E9,G9,I9,K9,N9,P9,R9,T9,V9,X9,Z9,AB9)</f>
        <v>100.0</v>
      </c>
      <c r="AE9" s="16" t="n">
        <f>SUM(0,F9,H9,J9,L9,O9,Q9,S9,U9,W9,Y9,AA9,AC9)</f>
        <v>342344.51</v>
      </c>
    </row>
    <row r="10" customHeight="1" ht="12">
      <c r="A10" s="7" t="inlineStr">
        <is>
          <r>
            <t xml:space="preserve">7</t>
          </r>
        </is>
      </c>
      <c r="B10" s="8" t="inlineStr">
        <is>
          <r>
            <t xml:space="preserve">2° TRAVESSA ETTORE LABANCA</t>
          </r>
        </is>
      </c>
      <c r="C10" s="9" t="n">
        <f>D10/C14*100</f>
        <v>6.43982030526825</v>
      </c>
      <c r="D10" s="10" t="n">
        <v>133787.48</v>
      </c>
      <c r="E10" s="11" t="n">
        <v>15.0</v>
      </c>
      <c r="F10" s="12" t="n">
        <f>IF(E10&gt;0,IF(AND(SUM(0,E10)=100,AD10=100),D10-SUM(0),ROUND(D10*E10/100,2)),"")</f>
        <v>20068.12</v>
      </c>
      <c r="G10" s="11" t="n">
        <v>15.0</v>
      </c>
      <c r="H10" s="12" t="n">
        <f>IF(G10&gt;0,IF(AND(SUM(0,E10,G10)=100,AD10=100),D10-SUM(0,F10),ROUND(D10*G10/100,2)),"")</f>
        <v>20068.12</v>
      </c>
      <c r="I10" s="11" t="n">
        <v>15.0</v>
      </c>
      <c r="J10" s="12" t="n">
        <f>IF(I10&gt;0,IF(AND(SUM(0,E10,G10,I10)=100,AD10=100),D10-SUM(0,F10,H10),ROUND(D10*I10/100,2)),"")</f>
        <v>20068.12</v>
      </c>
      <c r="K10" s="11" t="n">
        <v>15.0</v>
      </c>
      <c r="L10" s="12" t="n">
        <f>IF(K10&gt;0,IF(AND(SUM(0,E10,G10,I10,K10)=100,AD10=100),D10-SUM(0,F10,H10,J10),ROUND(D10*K10/100,2)),"")</f>
        <v>20068.12</v>
      </c>
      <c r="M10" s="12" t="inlineStr"/>
      <c r="N10" s="11" t="n">
        <v>20.0</v>
      </c>
      <c r="O10" s="12" t="n">
        <f>IF(N10&gt;0,IF(AND(SUM(0,E10,G10,I10,K10,N10)=100,AD10=100),D10-SUM(0,F10,H10,J10,L10),ROUND(D10*N10/100,2)),"")</f>
        <v>26757.5</v>
      </c>
      <c r="P10" s="11" t="n">
        <v>20.0</v>
      </c>
      <c r="Q10" s="12" t="n">
        <f>IF(P10&gt;0,IF(AND(SUM(0,E10,G10,I10,K10,N10,P10)=100,AD10=100),D10-SUM(0,F10,H10,J10,L10,O10),ROUND(D10*P10/100,2)),"")</f>
        <v>26757.5</v>
      </c>
      <c r="R10" s="13" t="inlineStr"/>
      <c r="S10" s="14" t="inlineStr">
        <f>IF(R10&gt;0,IF(AND(SUM(0,E10,G10,I10,K10,N10,P10,R10)=100,AD10=100),D10-SUM(0,F10,H10,J10,L10,O10,Q10),ROUND(D10*R10/100,2)),"")</f>
      </c>
      <c r="T10" s="13" t="inlineStr"/>
      <c r="U10" s="14" t="inlineStr">
        <f>IF(T10&gt;0,IF(AND(SUM(0,E10,G10,I10,K10,N10,P10,R10,T10)=100,AD10=100),D10-SUM(0,F10,H10,J10,L10,O10,Q10,S10),ROUND(D10*T10/100,2)),"")</f>
      </c>
      <c r="V10" s="13" t="inlineStr"/>
      <c r="W10" s="14" t="inlineStr">
        <f>IF(V10&gt;0,IF(AND(SUM(0,E10,G10,I10,K10,N10,P10,R10,T10,V10)=100,AD10=100),D10-SUM(0,F10,H10,J10,L10,O10,Q10,S10,U10),ROUND(D10*V10/100,2)),"")</f>
      </c>
      <c r="X10" s="13" t="inlineStr"/>
      <c r="Y10" s="14" t="inlineStr">
        <f>IF(X10&gt;0,IF(AND(SUM(0,E10,G10,I10,K10,N10,P10,R10,T10,V10,X10)=100,AD10=100),D10-SUM(0,F10,H10,J10,L10,O10,Q10,S10,U10,W10),ROUND(D10*X10/100,2)),"")</f>
      </c>
      <c r="Z10" s="13" t="inlineStr"/>
      <c r="AA10" s="14" t="inlineStr">
        <f>IF(Z10&gt;0,IF(AND(SUM(0,E10,G10,I10,K10,N10,P10,R10,T10,V10,X10,Z10)=100,AD10=100),D10-SUM(0,F10,H10,J10,L10,O10,Q10,S10,U10,W10,Y10),ROUND(D10*Z10/100,2)),"")</f>
      </c>
      <c r="AB10" s="13" t="inlineStr"/>
      <c r="AC10" s="14" t="inlineStr">
        <f>IF(AB10&gt;0,IF(AND(SUM(0,E10,G10,I10,K10,N10,P10,R10,T10,V10,X10,Z10,AB10)=100,AD10=100),D10-SUM(0,F10,H10,J10,L10,O10,Q10,S10,U10,W10,Y10,AA10),ROUND(D10*AB10/100,2)),"")</f>
      </c>
      <c r="AD10" s="9" t="n">
        <f>SUM(0,E10,G10,I10,K10,N10,P10,R10,T10,V10,X10,Z10,AB10)</f>
        <v>100.0</v>
      </c>
      <c r="AE10" s="16" t="n">
        <f>SUM(0,F10,H10,J10,L10,O10,Q10,S10,U10,W10,Y10,AA10,AC10)</f>
        <v>133787.48</v>
      </c>
    </row>
    <row r="11" customHeight="1" ht="12">
      <c r="A11" s="7" t="inlineStr">
        <is>
          <r>
            <t xml:space="preserve">8</t>
          </r>
        </is>
      </c>
      <c r="B11" s="8" t="inlineStr">
        <is>
          <r>
            <t xml:space="preserve">RUA DA LINHA</t>
          </r>
        </is>
      </c>
      <c r="C11" s="9" t="n">
        <f>D11/C14*100</f>
        <v>45.76603057253372</v>
      </c>
      <c r="D11" s="10" t="n">
        <v>950790.8</v>
      </c>
      <c r="E11" s="13" t="inlineStr"/>
      <c r="F11" s="14" t="inlineStr">
        <f>IF(E11&gt;0,IF(AND(SUM(0,E11)=100,AD11=100),D11-SUM(0),ROUND(D11*E11/100,2)),"")</f>
      </c>
      <c r="G11" s="13" t="inlineStr"/>
      <c r="H11" s="14" t="inlineStr">
        <f>IF(G11&gt;0,IF(AND(SUM(0,E11,G11)=100,AD11=100),D11-SUM(0,F11),ROUND(D11*G11/100,2)),"")</f>
      </c>
      <c r="I11" s="13" t="inlineStr"/>
      <c r="J11" s="14" t="inlineStr">
        <f>IF(I11&gt;0,IF(AND(SUM(0,E11,G11,I11)=100,AD11=100),D11-SUM(0,F11,H11),ROUND(D11*I11/100,2)),"")</f>
      </c>
      <c r="K11" s="13" t="inlineStr"/>
      <c r="L11" s="15" t="inlineStr">
        <f>IF(K11&gt;0,IF(AND(SUM(0,E11,G11,I11,K11)=100,AD11=100),D11-SUM(0,F11,H11,J11),ROUND(D11*K11/100,2)),"")</f>
      </c>
      <c r="M11" s="14" t="inlineStr"/>
      <c r="N11" s="13" t="inlineStr"/>
      <c r="O11" s="14" t="inlineStr">
        <f>IF(N11&gt;0,IF(AND(SUM(0,E11,G11,I11,K11,N11)=100,AD11=100),D11-SUM(0,F11,H11,J11,L11),ROUND(D11*N11/100,2)),"")</f>
      </c>
      <c r="P11" s="13" t="inlineStr"/>
      <c r="Q11" s="14" t="inlineStr">
        <f>IF(P11&gt;0,IF(AND(SUM(0,E11,G11,I11,K11,N11,P11)=100,AD11=100),D11-SUM(0,F11,H11,J11,L11,O11),ROUND(D11*P11/100,2)),"")</f>
      </c>
      <c r="R11" s="13" t="inlineStr"/>
      <c r="S11" s="14" t="inlineStr">
        <f>IF(R11&gt;0,IF(AND(SUM(0,E11,G11,I11,K11,N11,P11,R11)=100,AD11=100),D11-SUM(0,F11,H11,J11,L11,O11,Q11),ROUND(D11*R11/100,2)),"")</f>
      </c>
      <c r="T11" s="11" t="n">
        <v>20.0</v>
      </c>
      <c r="U11" s="12" t="n">
        <f>IF(T11&gt;0,IF(AND(SUM(0,E11,G11,I11,K11,N11,P11,R11,T11)=100,AD11=100),D11-SUM(0,F11,H11,J11,L11,O11,Q11,S11),ROUND(D11*T11/100,2)),"")</f>
        <v>190158.16</v>
      </c>
      <c r="V11" s="11" t="n">
        <v>20.0</v>
      </c>
      <c r="W11" s="12" t="n">
        <f>IF(V11&gt;0,IF(AND(SUM(0,E11,G11,I11,K11,N11,P11,R11,T11,V11)=100,AD11=100),D11-SUM(0,F11,H11,J11,L11,O11,Q11,S11,U11),ROUND(D11*V11/100,2)),"")</f>
        <v>190158.16</v>
      </c>
      <c r="X11" s="11" t="n">
        <v>20.0</v>
      </c>
      <c r="Y11" s="12" t="n">
        <f>IF(X11&gt;0,IF(AND(SUM(0,E11,G11,I11,K11,N11,P11,R11,T11,V11,X11)=100,AD11=100),D11-SUM(0,F11,H11,J11,L11,O11,Q11,S11,U11,W11),ROUND(D11*X11/100,2)),"")</f>
        <v>190158.16</v>
      </c>
      <c r="Z11" s="11" t="n">
        <v>20.0</v>
      </c>
      <c r="AA11" s="12" t="n">
        <f>IF(Z11&gt;0,IF(AND(SUM(0,E11,G11,I11,K11,N11,P11,R11,T11,V11,X11,Z11)=100,AD11=100),D11-SUM(0,F11,H11,J11,L11,O11,Q11,S11,U11,W11,Y11),ROUND(D11*Z11/100,2)),"")</f>
        <v>190158.16</v>
      </c>
      <c r="AB11" s="11" t="n">
        <v>20.0</v>
      </c>
      <c r="AC11" s="12" t="n">
        <f>IF(AB11&gt;0,IF(AND(SUM(0,E11,G11,I11,K11,N11,P11,R11,T11,V11,X11,Z11,AB11)=100,AD11=100),D11-SUM(0,F11,H11,J11,L11,O11,Q11,S11,U11,W11,Y11,AA11),ROUND(D11*AB11/100,2)),"")</f>
        <v>190158.16</v>
      </c>
      <c r="AD11" s="9" t="n">
        <f>SUM(0,E11,G11,I11,K11,N11,P11,R11,T11,V11,X11,Z11,AB11)</f>
        <v>100.0</v>
      </c>
      <c r="AE11" s="16" t="n">
        <f>SUM(0,F11,H11,J11,L11,O11,Q11,S11,U11,W11,Y11,AA11,AC11)</f>
        <v>950790.8</v>
      </c>
    </row>
    <row r="12" customHeight="1" ht="12">
      <c r="A12" s="7" t="inlineStr">
        <is>
          <r>
            <t xml:space="preserve">9</t>
          </r>
        </is>
      </c>
      <c r="B12" s="8" t="inlineStr">
        <is>
          <r>
            <t xml:space="preserve">TRAVESSA DA RUA DA LINHA</t>
          </r>
        </is>
      </c>
      <c r="C12" s="9" t="n">
        <f>D12/C14*100</f>
        <v>5.7182484103960345</v>
      </c>
      <c r="D12" s="10" t="n">
        <v>118796.8</v>
      </c>
      <c r="E12" s="13" t="inlineStr"/>
      <c r="F12" s="14" t="inlineStr">
        <f>IF(E12&gt;0,IF(AND(SUM(0,E12)=100,AD12=100),D12-SUM(0),ROUND(D12*E12/100,2)),"")</f>
      </c>
      <c r="G12" s="13" t="inlineStr"/>
      <c r="H12" s="14" t="inlineStr">
        <f>IF(G12&gt;0,IF(AND(SUM(0,E12,G12)=100,AD12=100),D12-SUM(0,F12),ROUND(D12*G12/100,2)),"")</f>
      </c>
      <c r="I12" s="11" t="n">
        <v>15.0</v>
      </c>
      <c r="J12" s="12" t="n">
        <f>IF(I12&gt;0,IF(AND(SUM(0,E12,G12,I12)=100,AD12=100),D12-SUM(0,F12,H12),ROUND(D12*I12/100,2)),"")</f>
        <v>17819.52</v>
      </c>
      <c r="K12" s="11" t="n">
        <v>15.0</v>
      </c>
      <c r="L12" s="12" t="n">
        <f>IF(K12&gt;0,IF(AND(SUM(0,E12,G12,I12,K12)=100,AD12=100),D12-SUM(0,F12,H12,J12),ROUND(D12*K12/100,2)),"")</f>
        <v>17819.52</v>
      </c>
      <c r="M12" s="12" t="inlineStr"/>
      <c r="N12" s="11" t="n">
        <v>15.0</v>
      </c>
      <c r="O12" s="12" t="n">
        <f>IF(N12&gt;0,IF(AND(SUM(0,E12,G12,I12,K12,N12)=100,AD12=100),D12-SUM(0,F12,H12,J12,L12),ROUND(D12*N12/100,2)),"")</f>
        <v>17819.52</v>
      </c>
      <c r="P12" s="11" t="n">
        <v>15.0</v>
      </c>
      <c r="Q12" s="12" t="n">
        <f>IF(P12&gt;0,IF(AND(SUM(0,E12,G12,I12,K12,N12,P12)=100,AD12=100),D12-SUM(0,F12,H12,J12,L12,O12),ROUND(D12*P12/100,2)),"")</f>
        <v>17819.52</v>
      </c>
      <c r="R12" s="11" t="n">
        <v>40.0</v>
      </c>
      <c r="S12" s="12" t="n">
        <f>IF(R12&gt;0,IF(AND(SUM(0,E12,G12,I12,K12,N12,P12,R12)=100,AD12=100),D12-SUM(0,F12,H12,J12,L12,O12,Q12),ROUND(D12*R12/100,2)),"")</f>
        <v>47518.72</v>
      </c>
      <c r="T12" s="13" t="inlineStr"/>
      <c r="U12" s="14" t="inlineStr">
        <f>IF(T12&gt;0,IF(AND(SUM(0,E12,G12,I12,K12,N12,P12,R12,T12)=100,AD12=100),D12-SUM(0,F12,H12,J12,L12,O12,Q12,S12),ROUND(D12*T12/100,2)),"")</f>
      </c>
      <c r="V12" s="13" t="inlineStr"/>
      <c r="W12" s="14" t="inlineStr">
        <f>IF(V12&gt;0,IF(AND(SUM(0,E12,G12,I12,K12,N12,P12,R12,T12,V12)=100,AD12=100),D12-SUM(0,F12,H12,J12,L12,O12,Q12,S12,U12),ROUND(D12*V12/100,2)),"")</f>
      </c>
      <c r="X12" s="13" t="inlineStr"/>
      <c r="Y12" s="14" t="inlineStr">
        <f>IF(X12&gt;0,IF(AND(SUM(0,E12,G12,I12,K12,N12,P12,R12,T12,V12,X12)=100,AD12=100),D12-SUM(0,F12,H12,J12,L12,O12,Q12,S12,U12,W12),ROUND(D12*X12/100,2)),"")</f>
      </c>
      <c r="Z12" s="13" t="inlineStr"/>
      <c r="AA12" s="14" t="inlineStr">
        <f>IF(Z12&gt;0,IF(AND(SUM(0,E12,G12,I12,K12,N12,P12,R12,T12,V12,X12,Z12)=100,AD12=100),D12-SUM(0,F12,H12,J12,L12,O12,Q12,S12,U12,W12,Y12),ROUND(D12*Z12/100,2)),"")</f>
      </c>
      <c r="AB12" s="13" t="inlineStr"/>
      <c r="AC12" s="14" t="inlineStr">
        <f>IF(AB12&gt;0,IF(AND(SUM(0,E12,G12,I12,K12,N12,P12,R12,T12,V12,X12,Z12,AB12)=100,AD12=100),D12-SUM(0,F12,H12,J12,L12,O12,Q12,S12,U12,W12,Y12,AA12),ROUND(D12*AB12/100,2)),"")</f>
      </c>
      <c r="AD12" s="9" t="n">
        <f>SUM(0,E12,G12,I12,K12,N12,P12,R12,T12,V12,X12,Z12,AB12)</f>
        <v>100.0</v>
      </c>
      <c r="AE12" s="16" t="n">
        <f>SUM(0,F12,H12,J12,L12,O12,Q12,S12,U12,W12,Y12,AA12,AC12)</f>
        <v>118796.8</v>
      </c>
    </row>
    <row r="13" customHeight="1" ht="18">
      <c r="A13" s="7" t="inlineStr">
        <is>
          <r>
            <t xml:space="preserve">10</t>
          </r>
        </is>
      </c>
      <c r="B13" s="8" t="inlineStr">
        <is>
          <r>
            <t xml:space="preserve">TRAVESSA NOSSA SENHORA APARECIDA</t>
          </r>
        </is>
      </c>
      <c r="C13" s="9" t="n">
        <f>D13/C14*100</f>
        <v>1.4603962291641306</v>
      </c>
      <c r="D13" s="10" t="n">
        <v>30339.78</v>
      </c>
      <c r="E13" s="13" t="inlineStr"/>
      <c r="F13" s="14" t="inlineStr">
        <f>IF(E13&gt;0,IF(AND(SUM(0,E13)=100,AD13=100),D13-SUM(0),ROUND(D13*E13/100,2)),"")</f>
      </c>
      <c r="G13" s="13" t="inlineStr"/>
      <c r="H13" s="14" t="inlineStr">
        <f>IF(G13&gt;0,IF(AND(SUM(0,E13,G13)=100,AD13=100),D13-SUM(0,F13),ROUND(D13*G13/100,2)),"")</f>
      </c>
      <c r="I13" s="11" t="n">
        <v>15.0</v>
      </c>
      <c r="J13" s="12" t="n">
        <f>IF(I13&gt;0,IF(AND(SUM(0,E13,G13,I13)=100,AD13=100),D13-SUM(0,F13,H13),ROUND(D13*I13/100,2)),"")</f>
        <v>4550.97</v>
      </c>
      <c r="K13" s="11" t="n">
        <v>15.0</v>
      </c>
      <c r="L13" s="12" t="n">
        <f>IF(K13&gt;0,IF(AND(SUM(0,E13,G13,I13,K13)=100,AD13=100),D13-SUM(0,F13,H13,J13),ROUND(D13*K13/100,2)),"")</f>
        <v>4550.97</v>
      </c>
      <c r="M13" s="12" t="inlineStr"/>
      <c r="N13" s="11" t="n">
        <v>15.0</v>
      </c>
      <c r="O13" s="12" t="n">
        <f>IF(N13&gt;0,IF(AND(SUM(0,E13,G13,I13,K13,N13)=100,AD13=100),D13-SUM(0,F13,H13,J13,L13),ROUND(D13*N13/100,2)),"")</f>
        <v>4550.97</v>
      </c>
      <c r="P13" s="11" t="n">
        <v>15.0</v>
      </c>
      <c r="Q13" s="12" t="n">
        <f>IF(P13&gt;0,IF(AND(SUM(0,E13,G13,I13,K13,N13,P13)=100,AD13=100),D13-SUM(0,F13,H13,J13,L13,O13),ROUND(D13*P13/100,2)),"")</f>
        <v>4550.97</v>
      </c>
      <c r="R13" s="11" t="n">
        <v>40.0</v>
      </c>
      <c r="S13" s="12" t="n">
        <f>IF(R13&gt;0,IF(AND(SUM(0,E13,G13,I13,K13,N13,P13,R13)=100,AD13=100),D13-SUM(0,F13,H13,J13,L13,O13,Q13),ROUND(D13*R13/100,2)),"")</f>
        <v>12135.9</v>
      </c>
      <c r="T13" s="13" t="inlineStr"/>
      <c r="U13" s="14" t="inlineStr">
        <f>IF(T13&gt;0,IF(AND(SUM(0,E13,G13,I13,K13,N13,P13,R13,T13)=100,AD13=100),D13-SUM(0,F13,H13,J13,L13,O13,Q13,S13),ROUND(D13*T13/100,2)),"")</f>
      </c>
      <c r="V13" s="13" t="inlineStr"/>
      <c r="W13" s="14" t="inlineStr">
        <f>IF(V13&gt;0,IF(AND(SUM(0,E13,G13,I13,K13,N13,P13,R13,T13,V13)=100,AD13=100),D13-SUM(0,F13,H13,J13,L13,O13,Q13,S13,U13),ROUND(D13*V13/100,2)),"")</f>
      </c>
      <c r="X13" s="13" t="inlineStr"/>
      <c r="Y13" s="14" t="inlineStr">
        <f>IF(X13&gt;0,IF(AND(SUM(0,E13,G13,I13,K13,N13,P13,R13,T13,V13,X13)=100,AD13=100),D13-SUM(0,F13,H13,J13,L13,O13,Q13,S13,U13,W13),ROUND(D13*X13/100,2)),"")</f>
      </c>
      <c r="Z13" s="13" t="inlineStr"/>
      <c r="AA13" s="14" t="inlineStr">
        <f>IF(Z13&gt;0,IF(AND(SUM(0,E13,G13,I13,K13,N13,P13,R13,T13,V13,X13,Z13)=100,AD13=100),D13-SUM(0,F13,H13,J13,L13,O13,Q13,S13,U13,W13,Y13),ROUND(D13*Z13/100,2)),"")</f>
      </c>
      <c r="AB13" s="13" t="inlineStr"/>
      <c r="AC13" s="14" t="inlineStr">
        <f>IF(AB13&gt;0,IF(AND(SUM(0,E13,G13,I13,K13,N13,P13,R13,T13,V13,X13,Z13,AB13)=100,AD13=100),D13-SUM(0,F13,H13,J13,L13,O13,Q13,S13,U13,W13,Y13,AA13),ROUND(D13*AB13/100,2)),"")</f>
      </c>
      <c r="AD13" s="9" t="n">
        <f>SUM(0,E13,G13,I13,K13,N13,P13,R13,T13,V13,X13,Z13,AB13)</f>
        <v>100.0</v>
      </c>
      <c r="AE13" s="16" t="n">
        <f>SUM(0,F13,H13,J13,L13,O13,Q13,S13,U13,W13,Y13,AA13,AC13)</f>
        <v>30339.78</v>
      </c>
    </row>
    <row r="14" customHeight="1" ht="12">
      <c r="A14" s="17" t="inlineStr"/>
      <c r="B14" s="18" t="inlineStr"/>
      <c r="C14" s="19" t="n">
        <f>SUM(D4,D5,D6,D7,D8,D9,D10,D11,D12,D13)</f>
        <v>2077503.31</v>
      </c>
      <c r="D14" s="19" t="inlineStr"/>
      <c r="E14" s="20" t="n">
        <f>F14/C14*100</f>
        <v>4.740727464834</v>
      </c>
      <c r="F14" s="21" t="n">
        <f>SUM(F4,F5,F6,F7,F8,F9,F10,F11,F12,F13)</f>
        <v>98488.77</v>
      </c>
      <c r="G14" s="20" t="n">
        <f>H14/C14*100</f>
        <v>4.577056967481</v>
      </c>
      <c r="H14" s="21" t="n">
        <f>SUM(H4,H5,H6,H7,H8,H9,H10,H11,H12,H13)</f>
        <v>95088.51</v>
      </c>
      <c r="I14" s="20" t="n">
        <f>J14/C14*100</f>
        <v>7.715551124681</v>
      </c>
      <c r="J14" s="22" t="n">
        <f>SUM(J4,J5,J6,J7,J8,J9,J10,J11,J12,J13)</f>
        <v>160290.83</v>
      </c>
      <c r="K14" s="20" t="n">
        <f>L14/C14*100</f>
        <v>7.715551124681</v>
      </c>
      <c r="L14" s="22" t="n">
        <f>SUM(L4,L5,L6,L7,L8,L9,L10,L11,L12,L13)</f>
        <v>160290.83</v>
      </c>
      <c r="M14" s="22" t="inlineStr"/>
      <c r="N14" s="20" t="n">
        <f>O14/C14*100</f>
        <v>9.090762892695</v>
      </c>
      <c r="O14" s="22" t="n">
        <f>SUM(O4,O5,O6,O7,O8,O9,O10,O11,O12,O13)</f>
        <v>188860.9</v>
      </c>
      <c r="P14" s="20" t="n">
        <f>Q14/C14*100</f>
        <v>9.090762411348</v>
      </c>
      <c r="Q14" s="22" t="n">
        <f>SUM(Q4,Q5,Q6,Q7,Q8,Q9,Q10,Q11,Q12,Q13)</f>
        <v>188860.89</v>
      </c>
      <c r="R14" s="20" t="n">
        <f>S14/C14*100</f>
        <v>8.820739736872</v>
      </c>
      <c r="S14" s="22" t="n">
        <f>SUM(S4,S5,S6,S7,S8,S9,S10,S11,S12,S13)</f>
        <v>183251.16</v>
      </c>
      <c r="T14" s="20" t="n">
        <f>U14/C14*100</f>
        <v>9.604627777946</v>
      </c>
      <c r="U14" s="22" t="n">
        <f>SUM(U4,U5,U6,U7,U8,U9,U10,U11,U12,U13)</f>
        <v>199536.46</v>
      </c>
      <c r="V14" s="20" t="n">
        <f>W14/C14*100</f>
        <v>9.604627777946</v>
      </c>
      <c r="W14" s="22" t="n">
        <f>SUM(W4,W5,W6,W7,W8,W9,W10,W11,W12,W13)</f>
        <v>199536.46</v>
      </c>
      <c r="X14" s="20" t="n">
        <f>Y14/C14*100</f>
        <v>9.604627777946</v>
      </c>
      <c r="Y14" s="22" t="n">
        <f>SUM(Y4,Y5,Y6,Y7,Y8,Y9,Y10,Y11,Y12,Y13)</f>
        <v>199536.46</v>
      </c>
      <c r="Z14" s="20" t="n">
        <f>AA14/C14*100</f>
        <v>9.604627777946</v>
      </c>
      <c r="AA14" s="22" t="n">
        <f>SUM(AA4,AA5,AA6,AA7,AA8,AA9,AA10,AA11,AA12,AA13)</f>
        <v>199536.46</v>
      </c>
      <c r="AB14" s="20" t="n">
        <f>AC14/C14*100</f>
        <v>9.830337165624</v>
      </c>
      <c r="AC14" s="22" t="n">
        <f>SUM(AC4,AC5,AC6,AC7,AC8,AC9,AC10,AC11,AC12,AC13)</f>
        <v>204225.58</v>
      </c>
      <c r="AD14" s="17" t="inlineStr"/>
      <c r="AE14" s="23" t="n">
        <f>AC15</f>
        <v>2077503.31</v>
      </c>
    </row>
    <row r="15" customHeight="1" ht="12">
      <c r="A15" s="24" t="inlineStr"/>
      <c r="B15" s="25" t="inlineStr"/>
      <c r="C15" s="25" t="inlineStr"/>
      <c r="D15" s="26" t="inlineStr"/>
      <c r="E15" s="20" t="n">
        <f>F15/C14*100</f>
        <v>4.740727464834</v>
      </c>
      <c r="F15" s="27" t="n">
        <f>F14</f>
        <v>98488.77</v>
      </c>
      <c r="G15" s="20" t="n">
        <f>H15/C14*100</f>
        <v>9.317784432315</v>
      </c>
      <c r="H15" s="28" t="n">
        <f>H14+F15</f>
        <v>193577.28</v>
      </c>
      <c r="I15" s="20" t="n">
        <f>J15/C14*100</f>
        <v>17.033335556996</v>
      </c>
      <c r="J15" s="28" t="n">
        <f>J14+H15</f>
        <v>353868.11</v>
      </c>
      <c r="K15" s="20" t="n">
        <f>L15/C14*100</f>
        <v>24.748886681678</v>
      </c>
      <c r="L15" s="28" t="n">
        <f>L14+J15</f>
        <v>514158.94</v>
      </c>
      <c r="M15" s="28" t="inlineStr"/>
      <c r="N15" s="20" t="n">
        <f>O15/C14*100</f>
        <v>33.839649574373</v>
      </c>
      <c r="O15" s="28" t="n">
        <f>O14+L15</f>
        <v>703019.84</v>
      </c>
      <c r="P15" s="20" t="n">
        <f>Q15/C14*100</f>
        <v>42.930411985721</v>
      </c>
      <c r="Q15" s="28" t="n">
        <f>Q14+O15</f>
        <v>891880.73</v>
      </c>
      <c r="R15" s="20" t="n">
        <f>S15/C14*100</f>
        <v>51.751151722593</v>
      </c>
      <c r="S15" s="29" t="n">
        <f>S14+Q15</f>
        <v>1075131.89</v>
      </c>
      <c r="T15" s="20" t="n">
        <f>U15/C14*100</f>
        <v>61.355779500539</v>
      </c>
      <c r="U15" s="29" t="n">
        <f>U14+S15</f>
        <v>1274668.35</v>
      </c>
      <c r="V15" s="20" t="n">
        <f>W15/C14*100</f>
        <v>70.960407278485</v>
      </c>
      <c r="W15" s="29" t="n">
        <f>W14+U15</f>
        <v>1474204.81</v>
      </c>
      <c r="X15" s="20" t="n">
        <f>Y15/C14*100</f>
        <v>80.56503505643</v>
      </c>
      <c r="Y15" s="29" t="n">
        <f>Y14+W15</f>
        <v>1673741.27</v>
      </c>
      <c r="Z15" s="20" t="n">
        <f>AA15/C14*100</f>
        <v>90.169662834376</v>
      </c>
      <c r="AA15" s="29" t="n">
        <f>AA14+Y15</f>
        <v>1873277.73</v>
      </c>
      <c r="AB15" s="20" t="n">
        <f>AC15/C14*100</f>
        <v>100.0</v>
      </c>
      <c r="AC15" s="29" t="n">
        <f>AC14+AA15</f>
        <v>2077503.31</v>
      </c>
      <c r="AD15" s="24" t="inlineStr"/>
      <c r="AE15" s="23" t="inlineStr"/>
    </row>
  </sheetData>
  <mergeCells>
    <mergeCell ref="A1:L1"/>
    <mergeCell ref="A2:A3"/>
    <mergeCell ref="B2:B3"/>
    <mergeCell ref="C2:C3"/>
    <mergeCell ref="D2:D3"/>
    <mergeCell ref="E2:F2"/>
    <mergeCell ref="G2:H2"/>
    <mergeCell ref="I2:J2"/>
    <mergeCell ref="K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L3:M3"/>
    <mergeCell ref="L5:M5"/>
    <mergeCell ref="L6:M6"/>
    <mergeCell ref="L7:M7"/>
    <mergeCell ref="L8:M8"/>
    <mergeCell ref="L9:M9"/>
    <mergeCell ref="L10:M10"/>
    <mergeCell ref="L12:M12"/>
    <mergeCell ref="L13:M13"/>
    <mergeCell ref="C14:D14"/>
    <mergeCell ref="L14:M14"/>
    <mergeCell ref="AE14:AE15"/>
    <mergeCell ref="L15:M15"/>
  </mergeCells>
  <pageMargins left="0.5" right="0.5" top="0.5" bottom="0.5" header="0.0" footer="0.0"/>
  <pageSetup orientation="landscape" paperSize="77"/>
  <drawing r:id="rIdDr1"/>
</worksheet>
</file>

<file path=docProps/app.xml><?xml version="1.0" encoding="utf-8"?>
<Properties xmlns="http://schemas.openxmlformats.org/officeDocument/2006/extended-properties">
  <Application>JasperReports Library version 6.13.0-46ada4d1be8f3c5985fd0b6146f3ed44caed6f05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