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Abc" sheetId="1" r:id="rId1"/>
  </sheets>
  <definedNames>
    <definedName name="JR_PAGE_ANCHOR_0_1">'orcamentoAbc'!$A$1</definedName>
    <definedName name="VALOR_TOTAL">'orcamentoAbc'!$I$57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#,##0.00"/>
    <numFmt numFmtId="2" formatCode="R$ #,##0.00"/>
  </numFmts>
  <fonts count="5">
    <font>
      <sz val="11"/>
      <color theme="1"/>
      <name val="Calibri"/>
      <family val="2"/>
      <scheme val="minor"/>
    </font>
    <font>
      <sz val="7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tru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7.0"/>
      <color rgb="000000"/>
      <name val="Arial"/>
      <b val="false"/>
      <i val="false"/>
      <u val="none"/>
      <strike val="false"/>
      <family val="2"/>
    </font>
  </fonts>
  <fills count="13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C0C0C0"/>
      </patternFill>
    </fill>
    <fill>
      <patternFill patternType="solid">
        <fgColor rgb="C0C0C0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none"/>
    </fill>
  </fills>
  <borders count="3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2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1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7" borderId="1" xfId="0" applyAlignment="1" applyProtection="1" applyNumberFormat="1" applyFont="1" applyFill="1" applyBorder="1">
      <alignment wrapText="true" horizontal="center" vertical="top"/>
      <protection hidden="false" locked="true"/>
    </xf>
    <xf numFmtId="0" fontId="3" fillId="8" borderId="1" xfId="0" applyAlignment="1" applyProtection="1" applyNumberFormat="1" applyFont="1" applyFill="1" applyBorder="1">
      <alignment wrapText="true" horizontal="left" vertical="top"/>
      <protection hidden="false" locked="true"/>
    </xf>
    <xf numFmtId="1" fontId="3" fillId="9" borderId="1" xfId="0" applyAlignment="1" applyProtection="1" applyNumberFormat="1" applyFont="1" applyFill="1" applyBorder="1">
      <alignment wrapText="true" horizontal="right" vertical="top"/>
      <protection hidden="false" locked="true"/>
    </xf>
    <xf numFmtId="2" fontId="3" fillId="10" borderId="1" xfId="0" applyAlignment="1" applyProtection="1" applyNumberFormat="1" applyFont="1" applyFill="1" applyBorder="1">
      <alignment wrapText="true" horizontal="right" vertical="top"/>
      <protection hidden="false" locked="true"/>
    </xf>
    <xf numFmtId="1" fontId="3" fillId="11" borderId="1" xfId="0" applyAlignment="1" applyProtection="1" applyNumberFormat="1" applyFont="1" applyFill="1" applyBorder="1">
      <alignment wrapText="true" horizontal="center" vertical="top"/>
      <protection hidden="false" locked="true"/>
    </xf>
    <xf numFmtId="2" fontId="4" fillId="12" borderId="1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1</xdr:row>
      <xdr:rowOff>0</xdr:rowOff>
    </xdr:to>
    <xdr:pic>
      <xdr:nvPicPr>
        <xdr:cNvPr id="272750402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57"/>
  <sheetViews>
    <sheetView workbookViewId="0"/>
  </sheetViews>
  <sheetFormatPr defaultRowHeight="15"/>
  <cols>
    <col min="1" max="1" customWidth="true" width="7.5"/>
    <col min="2" max="2" customWidth="true" width="55.0"/>
    <col min="3" max="3" customWidth="true" width="7.5"/>
    <col min="4" max="4" customWidth="true" width="8.333333"/>
    <col min="5" max="5" customWidth="true" width="7.5"/>
    <col min="6" max="6" customWidth="true" width="10.0"/>
    <col min="7" max="7" customWidth="true" width="10.0"/>
    <col min="8" max="8" customWidth="true" width="10.0"/>
    <col min="9" max="9" customWidth="true" width="7.0"/>
    <col min="10" max="10" customWidth="true" width="7.0"/>
    <col min="11" max="11" customWidth="true" width="3.8333333"/>
  </cols>
  <sheetData>
    <row r="1" customHeight="1" ht="185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</row>
    <row r="2" customHeight="1" ht="10">
      <c r="A2" s="2" t="inlineStr"/>
      <c r="B2" s="3" t="inlineStr">
        <is>
          <r>
            <t xml:space="preserve">
</t>
          </r>
        </is>
      </c>
      <c r="C2" s="3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</row>
    <row r="3" customHeight="1" ht="22">
      <c r="A3" s="4" t="inlineStr">
        <is>
          <r>
            <t xml:space="preserve">CÓDIGO</t>
          </r>
        </is>
      </c>
      <c r="B3" s="5" t="inlineStr">
        <is>
          <r>
            <t xml:space="preserve">DESCRIÇÃO</t>
          </r>
        </is>
      </c>
      <c r="C3" s="4" t="inlineStr">
        <is>
          <r>
            <t xml:space="preserve">FONTE</t>
          </r>
        </is>
      </c>
      <c r="D3" s="4" t="inlineStr">
        <is>
          <r>
            <t xml:space="preserve">TIPO</t>
          </r>
        </is>
      </c>
      <c r="E3" s="4" t="inlineStr">
        <is>
          <r>
            <t xml:space="preserve">UNIDADE</t>
          </r>
        </is>
      </c>
      <c r="F3" s="4" t="inlineStr">
        <is>
          <r>
            <t xml:space="preserve">QUANTIDADE</t>
          </r>
        </is>
      </c>
      <c r="G3" s="4" t="inlineStr">
        <is>
          <r>
            <t xml:space="preserve">PREÇO UNITÁRIO</t>
          </r>
        </is>
      </c>
      <c r="H3" s="4" t="inlineStr">
        <is>
          <r>
            <t xml:space="preserve">PREÇO TOTAL</t>
          </r>
        </is>
      </c>
      <c r="I3" s="4" t="inlineStr">
        <is>
          <r>
            <t xml:space="preserve">%</t>
          </r>
        </is>
      </c>
      <c r="J3" s="4" t="inlineStr">
        <is>
          <r>
            <t xml:space="preserve">ACUMUL. %</t>
          </r>
        </is>
      </c>
      <c r="K3" s="4" t="inlineStr">
        <is>
          <r>
            <t xml:space="preserve">CL</t>
          </r>
        </is>
      </c>
    </row>
    <row r="4" customHeight="1" ht="20">
      <c r="A4" s="6" t="inlineStr">
        <is>
          <r>
            <t xml:space="preserve">101169</t>
          </r>
        </is>
      </c>
      <c r="B4" s="7" t="inlineStr">
        <is>
          <r>
            <t xml:space="preserve">EXECUÇÃO DE PAVIMENTO EM PARALELEPÍPEDOS, REJUNTAMENTO COM ARGAMASSA TRAÇO 1:3 (CIMENTO E AREIA). AF_05/2020</t>
          </r>
        </is>
      </c>
      <c r="C4" s="6" t="inlineStr">
        <is>
          <r>
            <t xml:space="preserve">SINAPI</t>
          </r>
        </is>
      </c>
      <c r="D4" s="6" t="inlineStr">
        <is>
          <r>
            <t xml:space="preserve">Serviço</t>
          </r>
        </is>
      </c>
      <c r="E4" s="6" t="inlineStr">
        <is>
          <r>
            <t xml:space="preserve">M2</t>
          </r>
        </is>
      </c>
      <c r="F4" s="8" t="n">
        <v>2971.56</v>
      </c>
      <c r="G4" s="9" t="n">
        <v>110.43</v>
      </c>
      <c r="H4" s="9" t="n">
        <f>ROUND(F4*G4,2)</f>
        <v>328149.3708</v>
      </c>
      <c r="I4" s="10" t="n">
        <f>H4 / VALOR_TOTAL * 100</f>
        <v>15.79537174359544</v>
      </c>
      <c r="J4" s="10" t="n">
        <f>I4</f>
        <v>15.79537174359544</v>
      </c>
      <c r="K4" s="6" t="inlineStr">
        <f>IF(J4&lt;=80.0,"A",IF(J4&lt;=95.0,"B","C"))</f>
        <is>
          <r>
            <t xml:space="preserve">A</t>
          </r>
        </is>
      </c>
    </row>
    <row r="5" customHeight="1" ht="28">
      <c r="A5" s="6" t="inlineStr">
        <is>
          <r>
            <t xml:space="preserve">91088</t>
          </r>
        </is>
      </c>
      <c r="B5" s="7" t="inlineStr">
        <is>
          <r>
            <t xml:space="preserve">EXECUÇÃO DE REVESTIMENTO DE CONCRETO PROJETADO COM ESPESSURA DE 7 CM, ARMADO COM TELA, INCLINAÇÃO DE 90°, APLICAÇÃO DESCONTÍNUA, UTILIZANDO EQUIPAMENTO DE PROJEÇÃO COM 6 M3/H DE CAPACIDADE. AF_07/2024</t>
          </r>
        </is>
      </c>
      <c r="C5" s="6" t="inlineStr">
        <is>
          <r>
            <t xml:space="preserve">SINAPI</t>
          </r>
        </is>
      </c>
      <c r="D5" s="6" t="inlineStr">
        <is>
          <r>
            <t xml:space="preserve">Serviço</t>
          </r>
        </is>
      </c>
      <c r="E5" s="6" t="inlineStr">
        <is>
          <r>
            <t xml:space="preserve">M2</t>
          </r>
        </is>
      </c>
      <c r="F5" s="8" t="n">
        <v>800.0</v>
      </c>
      <c r="G5" s="9" t="n">
        <v>339.37</v>
      </c>
      <c r="H5" s="9" t="n">
        <f>ROUND(F5*G5,2)</f>
        <v>271496.0</v>
      </c>
      <c r="I5" s="10" t="n">
        <f>H5 / VALOR_TOTAL * 100</f>
        <v>13.0683786973124</v>
      </c>
      <c r="J5" s="10" t="n">
        <f>I5+J4</f>
        <v>28.86375040240008</v>
      </c>
      <c r="K5" s="6" t="inlineStr">
        <f>IF(J5&lt;=80.0,"A",IF(J5&lt;=95.0,"B","C"))</f>
        <is>
          <r>
            <t xml:space="preserve">A</t>
          </r>
        </is>
      </c>
    </row>
    <row r="6" customHeight="1" ht="20">
      <c r="A6" s="6" t="inlineStr">
        <is>
          <r>
            <t xml:space="preserve">103800</t>
          </r>
        </is>
      </c>
      <c r="B6" s="7" t="inlineStr">
        <is>
          <r>
            <t xml:space="preserve">PEDRA ARGAMASSADA COM CIMENTO E AREIA 1:3, 40% DE ARGAMASSA EM VOLUME - AREIA E PEDRA DE MÃO COMERCIAIS - FORNECIMENTO E ASSENTAMENTO. AF_08/2022</t>
          </r>
        </is>
      </c>
      <c r="C6" s="6" t="inlineStr">
        <is>
          <r>
            <t xml:space="preserve">SINAPI</t>
          </r>
        </is>
      </c>
      <c r="D6" s="6" t="inlineStr">
        <is>
          <r>
            <t xml:space="preserve">Serviço</t>
          </r>
        </is>
      </c>
      <c r="E6" s="6" t="inlineStr">
        <is>
          <r>
            <t xml:space="preserve">M3</t>
          </r>
        </is>
      </c>
      <c r="F6" s="8" t="n">
        <v>299.55</v>
      </c>
      <c r="G6" s="9" t="n">
        <v>683.8</v>
      </c>
      <c r="H6" s="9" t="n">
        <f>ROUND(F6*G6,2)</f>
        <v>204832.29</v>
      </c>
      <c r="I6" s="10" t="n">
        <f>H6 / VALOR_TOTAL * 100</f>
        <v>9.859540969876962</v>
      </c>
      <c r="J6" s="10" t="n">
        <f>I6+J5</f>
        <v>38.72329137227704</v>
      </c>
      <c r="K6" s="6" t="inlineStr">
        <f>IF(J6&lt;=80.0,"A",IF(J6&lt;=95.0,"B","C"))</f>
        <is>
          <r>
            <t xml:space="preserve">A</t>
          </r>
        </is>
      </c>
    </row>
    <row r="7" customHeight="1" ht="28">
      <c r="A7" s="6" t="inlineStr">
        <is>
          <r>
            <t xml:space="preserve">94273</t>
          </r>
        </is>
      </c>
      <c r="B7" s="7" t="inlineStr">
        <is>
          <r>
            <t xml:space="preserve">ASSENTAMENTO DE GUIA (MEIO-FIO) EM TRECHO RETO, CONFECCIONADA EM CONCRETO PRÉ-FABRICADO, DIMENSÕES 100X15X13X30 CM (COMPRIMENTO X BASE INFERIOR X BASE SUPERIOR X ALTURA). AF_01/2024</t>
          </r>
        </is>
      </c>
      <c r="C7" s="6" t="inlineStr">
        <is>
          <r>
            <t xml:space="preserve">SINAPI</t>
          </r>
        </is>
      </c>
      <c r="D7" s="6" t="inlineStr">
        <is>
          <r>
            <t xml:space="preserve">Serviço</t>
          </r>
        </is>
      </c>
      <c r="E7" s="6" t="inlineStr">
        <is>
          <r>
            <t xml:space="preserve">M</t>
          </r>
        </is>
      </c>
      <c r="F7" s="8" t="n">
        <v>1936.93</v>
      </c>
      <c r="G7" s="9" t="n">
        <v>63.66</v>
      </c>
      <c r="H7" s="9" t="n">
        <f>ROUND(F7*G7,2)</f>
        <v>123304.9638</v>
      </c>
      <c r="I7" s="10" t="n">
        <f>H7 / VALOR_TOTAL * 100</f>
        <v>5.935247525550271</v>
      </c>
      <c r="J7" s="10" t="n">
        <f>I7+J6</f>
        <v>44.65853871491545</v>
      </c>
      <c r="K7" s="6" t="inlineStr">
        <f>IF(J7&lt;=80.0,"A",IF(J7&lt;=95.0,"B","C"))</f>
        <is>
          <r>
            <t xml:space="preserve">A</t>
          </r>
        </is>
      </c>
    </row>
    <row r="8" customHeight="1" ht="20">
      <c r="A8" s="6" t="inlineStr">
        <is>
          <r>
            <t xml:space="preserve">92398</t>
          </r>
        </is>
      </c>
      <c r="B8" s="7" t="inlineStr">
        <is>
          <r>
            <t xml:space="preserve">EXECUÇÃO DE PAVIMENTO EM PISO INTERTRAVADO, COM BLOCO RETANGULAR COR NATURAL DE 20 X 10 CM, ESPESSURA 8 CM. AF_10/2022</t>
          </r>
        </is>
      </c>
      <c r="C8" s="6" t="inlineStr">
        <is>
          <r>
            <t xml:space="preserve">SINAPI</t>
          </r>
        </is>
      </c>
      <c r="D8" s="6" t="inlineStr">
        <is>
          <r>
            <t xml:space="preserve">Serviço</t>
          </r>
        </is>
      </c>
      <c r="E8" s="6" t="inlineStr">
        <is>
          <r>
            <t xml:space="preserve">M2</t>
          </r>
        </is>
      </c>
      <c r="F8" s="8" t="n">
        <v>1021.01</v>
      </c>
      <c r="G8" s="9" t="n">
        <v>106.79</v>
      </c>
      <c r="H8" s="9" t="n">
        <f>ROUND(F8*G8,2)</f>
        <v>109033.6579</v>
      </c>
      <c r="I8" s="10" t="n">
        <f>H8 / VALOR_TOTAL * 100</f>
        <v>5.248302487662463</v>
      </c>
      <c r="J8" s="10" t="n">
        <f>I8+J7</f>
        <v>49.906841303660784</v>
      </c>
      <c r="K8" s="6" t="inlineStr">
        <f>IF(J8&lt;=80.0,"A",IF(J8&lt;=95.0,"B","C"))</f>
        <is>
          <r>
            <t xml:space="preserve">A</t>
          </r>
        </is>
      </c>
    </row>
    <row r="9" customHeight="1" ht="20">
      <c r="A9" s="6" t="inlineStr">
        <is>
          <r>
            <t xml:space="preserve">95875</t>
          </r>
        </is>
      </c>
      <c r="B9" s="7" t="inlineStr">
        <is>
          <r>
            <t xml:space="preserve">TRANSPORTE COM CAMINHÃO BASCULANTE DE 10 M³, EM VIA URBANA PAVIMENTADA, DMT ATÉ 30 KM (UNIDADE: M3XKM). AF_07/2020</t>
          </r>
        </is>
      </c>
      <c r="C9" s="6" t="inlineStr">
        <is>
          <r>
            <t xml:space="preserve">SINAPI</t>
          </r>
        </is>
      </c>
      <c r="D9" s="6" t="inlineStr">
        <is>
          <r>
            <t xml:space="preserve">Serviço</t>
          </r>
        </is>
      </c>
      <c r="E9" s="6" t="inlineStr">
        <is>
          <r>
            <t xml:space="preserve">M3XKM</t>
          </r>
        </is>
      </c>
      <c r="F9" s="8" t="n">
        <v>34888.74</v>
      </c>
      <c r="G9" s="9" t="n">
        <v>3.05</v>
      </c>
      <c r="H9" s="9" t="n">
        <f>ROUND(F9*G9,2)</f>
        <v>106410.657</v>
      </c>
      <c r="I9" s="10" t="n">
        <f>H9 / VALOR_TOTAL * 100</f>
        <v>5.122045124443147</v>
      </c>
      <c r="J9" s="10" t="n">
        <f>I9+J8</f>
        <v>55.028886572508036</v>
      </c>
      <c r="K9" s="6" t="inlineStr">
        <f>IF(J9&lt;=80.0,"A",IF(J9&lt;=95.0,"B","C"))</f>
        <is>
          <r>
            <t xml:space="preserve">A</t>
          </r>
        </is>
      </c>
    </row>
    <row r="10" customHeight="1" ht="20">
      <c r="A10" s="6" t="inlineStr">
        <is>
          <r>
            <t xml:space="preserve">94990</t>
          </r>
        </is>
      </c>
      <c r="B10" s="7" t="inlineStr">
        <is>
          <r>
            <t xml:space="preserve">EXECUÇÃO DE PASSEIO (CALÇADA) OU PISO DE CONCRETO COM CONCRETO MOLDADO IN LOCO, FEITO EM OBRA, ACABAMENTO CONVENCIONAL, NÃO ARMADO. AF_08/2022</t>
          </r>
        </is>
      </c>
      <c r="C10" s="6" t="inlineStr">
        <is>
          <r>
            <t xml:space="preserve">SINAPI</t>
          </r>
        </is>
      </c>
      <c r="D10" s="6" t="inlineStr">
        <is>
          <r>
            <t xml:space="preserve">Serviço</t>
          </r>
        </is>
      </c>
      <c r="E10" s="6" t="inlineStr">
        <is>
          <r>
            <t xml:space="preserve">M3</t>
          </r>
        </is>
      </c>
      <c r="F10" s="8" t="n">
        <v>101.0</v>
      </c>
      <c r="G10" s="9" t="n">
        <v>1039.28</v>
      </c>
      <c r="H10" s="9" t="n">
        <f>ROUND(F10*G10,2)</f>
        <v>104967.28</v>
      </c>
      <c r="I10" s="10" t="n">
        <f>H10 / VALOR_TOTAL * 100</f>
        <v>5.052568604571802</v>
      </c>
      <c r="J10" s="10" t="n">
        <f>I10+J9</f>
        <v>60.08145517707984</v>
      </c>
      <c r="K10" s="6" t="inlineStr">
        <f>IF(J10&lt;=80.0,"A",IF(J10&lt;=95.0,"B","C"))</f>
        <is>
          <r>
            <t xml:space="preserve">A</t>
          </r>
        </is>
      </c>
    </row>
    <row r="11" customHeight="1" ht="20">
      <c r="A11" s="6" t="inlineStr">
        <is>
          <r>
            <t xml:space="preserve">104166</t>
          </r>
        </is>
      </c>
      <c r="B11" s="7" t="inlineStr">
        <is>
          <r>
            <t xml:space="preserve">TUBO PVC, SÉRIE R, ÁGUA PLUVIAL, DN 150 MM, FORNECIDO E INSTALADO EM RAMAL DE ENCAMINHAMENTO. AF_06/2022</t>
          </r>
        </is>
      </c>
      <c r="C11" s="6" t="inlineStr">
        <is>
          <r>
            <t xml:space="preserve">SINAPI</t>
          </r>
        </is>
      </c>
      <c r="D11" s="6" t="inlineStr">
        <is>
          <r>
            <t xml:space="preserve">Serviço</t>
          </r>
        </is>
      </c>
      <c r="E11" s="6" t="inlineStr">
        <is>
          <r>
            <t xml:space="preserve">M</t>
          </r>
        </is>
      </c>
      <c r="F11" s="8" t="n">
        <v>1317.12</v>
      </c>
      <c r="G11" s="9" t="n">
        <v>78.31</v>
      </c>
      <c r="H11" s="9" t="n">
        <f>ROUND(F11*G11,2)</f>
        <v>103143.6672</v>
      </c>
      <c r="I11" s="10" t="n">
        <f>H11 / VALOR_TOTAL * 100</f>
        <v>4.964789548277542</v>
      </c>
      <c r="J11" s="10" t="n">
        <f>I11+J10</f>
        <v>65.04624486013454</v>
      </c>
      <c r="K11" s="6" t="inlineStr">
        <f>IF(J11&lt;=80.0,"A",IF(J11&lt;=95.0,"B","C"))</f>
        <is>
          <r>
            <t xml:space="preserve">A</t>
          </r>
        </is>
      </c>
    </row>
    <row r="12" customHeight="1" ht="20">
      <c r="A12" s="6" t="inlineStr">
        <is>
          <r>
            <t xml:space="preserve">96396</t>
          </r>
        </is>
      </c>
      <c r="B12" s="7" t="inlineStr">
        <is>
          <r>
            <t xml:space="preserve">CONSTRUÇÃO DE BASE E SUB-BASE PARA PAVIMENTAÇÃO DE BRITA GRADUADA SIMPLES, COM ESPESSURA DE 15 CM - EXCLUSIVE CARGA E TRANSPORTE. AF_09/2024</t>
          </r>
        </is>
      </c>
      <c r="C12" s="6" t="inlineStr">
        <is>
          <r>
            <t xml:space="preserve">SINAPI</t>
          </r>
        </is>
      </c>
      <c r="D12" s="6" t="inlineStr">
        <is>
          <r>
            <t xml:space="preserve">Serviço</t>
          </r>
        </is>
      </c>
      <c r="E12" s="6" t="inlineStr">
        <is>
          <r>
            <t xml:space="preserve">M3</t>
          </r>
        </is>
      </c>
      <c r="F12" s="8" t="n">
        <v>464.05</v>
      </c>
      <c r="G12" s="9" t="n">
        <v>212.47</v>
      </c>
      <c r="H12" s="9" t="n">
        <f>ROUND(F12*G12,2)</f>
        <v>98596.7035</v>
      </c>
      <c r="I12" s="10" t="n">
        <f>H12 / VALOR_TOTAL * 100</f>
        <v>4.7459228115501775</v>
      </c>
      <c r="J12" s="10" t="n">
        <f>I12+J11</f>
        <v>69.79216750321326</v>
      </c>
      <c r="K12" s="6" t="inlineStr">
        <f>IF(J12&lt;=80.0,"A",IF(J12&lt;=95.0,"B","C"))</f>
        <is>
          <r>
            <t xml:space="preserve">A</t>
          </r>
        </is>
      </c>
    </row>
    <row r="13" customHeight="1" ht="20">
      <c r="A13" s="6" t="inlineStr">
        <is>
          <r>
            <t xml:space="preserve">94287</t>
          </r>
        </is>
      </c>
      <c r="B13" s="7" t="inlineStr">
        <is>
          <r>
            <t xml:space="preserve">EXECUÇÃO DE SARJETA DE CONCRETO USINADO, MOLDADA IN LOCO EM TRECHO RETO, 30 CM BASE X 10 CM ALTURA. AF_01/2024</t>
          </r>
        </is>
      </c>
      <c r="C13" s="6" t="inlineStr">
        <is>
          <r>
            <t xml:space="preserve">SINAPI</t>
          </r>
        </is>
      </c>
      <c r="D13" s="6" t="inlineStr">
        <is>
          <r>
            <t xml:space="preserve">Serviço</t>
          </r>
        </is>
      </c>
      <c r="E13" s="6" t="inlineStr">
        <is>
          <r>
            <t xml:space="preserve">M</t>
          </r>
        </is>
      </c>
      <c r="F13" s="8" t="n">
        <v>1885.34</v>
      </c>
      <c r="G13" s="9" t="n">
        <v>42.37</v>
      </c>
      <c r="H13" s="9" t="n">
        <f>ROUND(F13*G13,2)</f>
        <v>79881.8558</v>
      </c>
      <c r="I13" s="10" t="n">
        <f>H13 / VALOR_TOTAL * 100</f>
        <v>3.845089219135829</v>
      </c>
      <c r="J13" s="10" t="n">
        <f>I13+J12</f>
        <v>73.63725692451484</v>
      </c>
      <c r="K13" s="6" t="inlineStr">
        <f>IF(J13&lt;=80.0,"A",IF(J13&lt;=95.0,"B","C"))</f>
        <is>
          <r>
            <t xml:space="preserve">A</t>
          </r>
        </is>
      </c>
    </row>
    <row r="14" customHeight="1" ht="36">
      <c r="A14" s="6" t="inlineStr">
        <is>
          <r>
            <t xml:space="preserve">90780</t>
          </r>
        </is>
      </c>
      <c r="B14" s="7" t="inlineStr">
        <is>
          <r>
            <t xml:space="preserve">MESTRE DE OBRAS COM ENCARGOS COMPLEMENTARES</t>
          </r>
        </is>
      </c>
      <c r="C14" s="6" t="inlineStr">
        <is>
          <r>
            <t xml:space="preserve">SINAPI</t>
          </r>
        </is>
      </c>
      <c r="D14" s="6" t="inlineStr">
        <is>
          <r>
            <t xml:space="preserve">Mão de Obra com Encargos Complementares</t>
          </r>
        </is>
      </c>
      <c r="E14" s="6" t="inlineStr">
        <is>
          <r>
            <t xml:space="preserve">H</t>
          </r>
        </is>
      </c>
      <c r="F14" s="8" t="n">
        <v>732.0</v>
      </c>
      <c r="G14" s="9" t="n">
        <v>86.66</v>
      </c>
      <c r="H14" s="9" t="n">
        <f>ROUND(F14*G14,2)</f>
        <v>63435.12</v>
      </c>
      <c r="I14" s="10" t="n">
        <f>H14 / VALOR_TOTAL * 100</f>
        <v>3.0534305141492166</v>
      </c>
      <c r="J14" s="10" t="n">
        <f>I14+J13</f>
        <v>76.69068743866406</v>
      </c>
      <c r="K14" s="6" t="inlineStr">
        <f>IF(J14&lt;=80.0,"A",IF(J14&lt;=95.0,"B","C"))</f>
        <is>
          <r>
            <t xml:space="preserve">A</t>
          </r>
        </is>
      </c>
    </row>
    <row r="15" customHeight="1" ht="36">
      <c r="A15" s="6" t="inlineStr">
        <is>
          <r>
            <t xml:space="preserve">90777</t>
          </r>
        </is>
      </c>
      <c r="B15" s="7" t="inlineStr">
        <is>
          <r>
            <t xml:space="preserve">ENGENHEIRO CIVIL DE OBRA JUNIOR COM ENCARGOS COMPLEMENTARES</t>
          </r>
        </is>
      </c>
      <c r="C15" s="6" t="inlineStr">
        <is>
          <r>
            <t xml:space="preserve">SINAPI</t>
          </r>
        </is>
      </c>
      <c r="D15" s="6" t="inlineStr">
        <is>
          <r>
            <t xml:space="preserve">Mão de Obra com Encargos Complementares</t>
          </r>
        </is>
      </c>
      <c r="E15" s="6" t="inlineStr">
        <is>
          <r>
            <t xml:space="preserve">H</t>
          </r>
        </is>
      </c>
      <c r="F15" s="8" t="n">
        <v>336.0</v>
      </c>
      <c r="G15" s="9" t="n">
        <v>160.1</v>
      </c>
      <c r="H15" s="9" t="n">
        <f>ROUND(F15*G15,2)</f>
        <v>53793.6</v>
      </c>
      <c r="I15" s="10" t="n">
        <f>H15 / VALOR_TOTAL * 100</f>
        <v>2.5893388347958877</v>
      </c>
      <c r="J15" s="10" t="n">
        <f>I15+J14</f>
        <v>79.28002627345994</v>
      </c>
      <c r="K15" s="6" t="inlineStr">
        <f>IF(J15&lt;=80.0,"A",IF(J15&lt;=95.0,"B","C"))</f>
        <is>
          <r>
            <t xml:space="preserve">A</t>
          </r>
        </is>
      </c>
    </row>
    <row r="16" customHeight="1" ht="20">
      <c r="A16" s="6" t="inlineStr">
        <is>
          <r>
            <t xml:space="preserve">99260</t>
          </r>
        </is>
      </c>
      <c r="B16" s="7" t="inlineStr">
        <is>
          <r>
            <t xml:space="preserve">CAIXA ENTERRADA HIDRÁULICA RETANGULAR, EM ALVENARIA COM BLOCOS DE CONCRETO, DIMENSÕES INTERNAS: 0,6X0,6X0,6 M PARA REDE DE DRENAGEM. AF_12/2020</t>
          </r>
        </is>
      </c>
      <c r="C16" s="6" t="inlineStr">
        <is>
          <r>
            <t xml:space="preserve">SINAPI</t>
          </r>
        </is>
      </c>
      <c r="D16" s="6" t="inlineStr">
        <is>
          <r>
            <t xml:space="preserve">Serviço</t>
          </r>
        </is>
      </c>
      <c r="E16" s="6" t="inlineStr">
        <is>
          <r>
            <t xml:space="preserve">UN</t>
          </r>
        </is>
      </c>
      <c r="F16" s="8" t="n">
        <v>83.0</v>
      </c>
      <c r="G16" s="9" t="n">
        <v>564.53</v>
      </c>
      <c r="H16" s="9" t="n">
        <f>ROUND(F16*G16,2)</f>
        <v>46855.99</v>
      </c>
      <c r="I16" s="10" t="n">
        <f>H16 / VALOR_TOTAL * 100</f>
        <v>2.2553990539731075</v>
      </c>
      <c r="J16" s="10" t="n">
        <f>I16+J15</f>
        <v>81.53542532743305</v>
      </c>
      <c r="K16" s="6" t="inlineStr">
        <f>IF(J16&lt;=80.0,"A",IF(J16&lt;=95.0,"B","C"))</f>
        <is>
          <r>
            <t xml:space="preserve">B</t>
          </r>
        </is>
      </c>
    </row>
    <row r="17" customHeight="1" ht="15">
      <c r="A17" s="6" t="inlineStr">
        <is>
          <r>
            <t xml:space="preserve">93358</t>
          </r>
        </is>
      </c>
      <c r="B17" s="7" t="inlineStr">
        <is>
          <r>
            <t xml:space="preserve">ESCAVAÇÃO MANUAL DE VALA. AF_09/2024</t>
          </r>
        </is>
      </c>
      <c r="C17" s="6" t="inlineStr">
        <is>
          <r>
            <t xml:space="preserve">SINAPI</t>
          </r>
        </is>
      </c>
      <c r="D17" s="6" t="inlineStr">
        <is>
          <r>
            <t xml:space="preserve">Serviço</t>
          </r>
        </is>
      </c>
      <c r="E17" s="6" t="inlineStr">
        <is>
          <r>
            <t xml:space="preserve">M3</t>
          </r>
        </is>
      </c>
      <c r="F17" s="8" t="n">
        <v>337.49</v>
      </c>
      <c r="G17" s="9" t="n">
        <v>115.23</v>
      </c>
      <c r="H17" s="9" t="n">
        <f>ROUND(F17*G17,2)</f>
        <v>38888.9727</v>
      </c>
      <c r="I17" s="10" t="n">
        <f>H17 / VALOR_TOTAL * 100</f>
        <v>1.8719090608813518</v>
      </c>
      <c r="J17" s="10" t="n">
        <f>I17+J16</f>
        <v>83.40733425835072</v>
      </c>
      <c r="K17" s="6" t="inlineStr">
        <f>IF(J17&lt;=80.0,"A",IF(J17&lt;=95.0,"B","C"))</f>
        <is>
          <r>
            <t xml:space="preserve">B</t>
          </r>
        </is>
      </c>
    </row>
    <row r="18" customHeight="1" ht="20">
      <c r="A18" s="6" t="inlineStr">
        <is>
          <r>
            <t xml:space="preserve">102991</t>
          </r>
        </is>
      </c>
      <c r="B18" s="7" t="inlineStr">
        <is>
          <r>
            <t xml:space="preserve">CANALETA MEIA CANA PRÉ-MOLDADA DE CONCRETO (D = 40 CM) - FORNECIMENTO E INSTALAÇÃO. AF_05/2025</t>
          </r>
        </is>
      </c>
      <c r="C18" s="6" t="inlineStr">
        <is>
          <r>
            <t xml:space="preserve">SINAPI</t>
          </r>
        </is>
      </c>
      <c r="D18" s="6" t="inlineStr">
        <is>
          <r>
            <t xml:space="preserve">Serviço</t>
          </r>
        </is>
      </c>
      <c r="E18" s="6" t="inlineStr">
        <is>
          <r>
            <t xml:space="preserve">M</t>
          </r>
        </is>
      </c>
      <c r="F18" s="8" t="n">
        <v>450.0</v>
      </c>
      <c r="G18" s="9" t="n">
        <v>84.71</v>
      </c>
      <c r="H18" s="9" t="n">
        <f>ROUND(F18*G18,2)</f>
        <v>38119.5</v>
      </c>
      <c r="I18" s="10" t="n">
        <f>H18 / VALOR_TOTAL * 100</f>
        <v>1.834870722781183</v>
      </c>
      <c r="J18" s="10" t="n">
        <f>I18+J17</f>
        <v>85.24220498113189</v>
      </c>
      <c r="K18" s="6" t="inlineStr">
        <f>IF(J18&lt;=80.0,"A",IF(J18&lt;=95.0,"B","C"))</f>
        <is>
          <r>
            <t xml:space="preserve">B</t>
          </r>
        </is>
      </c>
    </row>
    <row r="19" customHeight="1" ht="20">
      <c r="A19" s="6" t="inlineStr">
        <is>
          <r>
            <t xml:space="preserve">103329</t>
          </r>
        </is>
      </c>
      <c r="B19" s="7" t="inlineStr">
        <is>
          <r>
            <t xml:space="preserve">ALVENARIA DE VEDAÇÃO DE BLOCOS CERÂMICOS FURADOS NA HORIZONTAL DE 9X19X19 CM (ESPESSURA 9 CM) E ARGAMASSA DE ASSENTAMENTO COM PREPARO MANUAL. AF_12/2021</t>
          </r>
        </is>
      </c>
      <c r="C19" s="6" t="inlineStr">
        <is>
          <r>
            <t xml:space="preserve">SINAPI</t>
          </r>
        </is>
      </c>
      <c r="D19" s="6" t="inlineStr">
        <is>
          <r>
            <t xml:space="preserve">Serviço</t>
          </r>
        </is>
      </c>
      <c r="E19" s="6" t="inlineStr">
        <is>
          <r>
            <t xml:space="preserve">M2</t>
          </r>
        </is>
      </c>
      <c r="F19" s="8" t="n">
        <v>315.36</v>
      </c>
      <c r="G19" s="9" t="n">
        <v>114.92</v>
      </c>
      <c r="H19" s="9" t="n">
        <f>ROUND(F19*G19,2)</f>
        <v>36241.1712</v>
      </c>
      <c r="I19" s="10" t="n">
        <f>H19 / VALOR_TOTAL * 100</f>
        <v>1.7444579282042152</v>
      </c>
      <c r="J19" s="10" t="n">
        <f>I19+J18</f>
        <v>86.98666285157447</v>
      </c>
      <c r="K19" s="6" t="inlineStr">
        <f>IF(J19&lt;=80.0,"A",IF(J19&lt;=95.0,"B","C"))</f>
        <is>
          <r>
            <t xml:space="preserve">B</t>
          </r>
        </is>
      </c>
    </row>
    <row r="20" customHeight="1" ht="15">
      <c r="A20" s="6" t="inlineStr">
        <is>
          <r>
            <t xml:space="preserve">94319</t>
          </r>
        </is>
      </c>
      <c r="B20" s="7" t="inlineStr">
        <is>
          <r>
            <t xml:space="preserve">ATERRO MANUAL DE VALAS COM SOLO ARGILO-ARENOSO. AF_08/2023</t>
          </r>
        </is>
      </c>
      <c r="C20" s="6" t="inlineStr">
        <is>
          <r>
            <t xml:space="preserve">SINAPI</t>
          </r>
        </is>
      </c>
      <c r="D20" s="6" t="inlineStr">
        <is>
          <r>
            <t xml:space="preserve">Serviço</t>
          </r>
        </is>
      </c>
      <c r="E20" s="6" t="inlineStr">
        <is>
          <r>
            <t xml:space="preserve">M3</t>
          </r>
        </is>
      </c>
      <c r="F20" s="8" t="n">
        <v>258.71</v>
      </c>
      <c r="G20" s="9" t="n">
        <v>98.34</v>
      </c>
      <c r="H20" s="9" t="n">
        <f>ROUND(F20*G20,2)</f>
        <v>25441.5414</v>
      </c>
      <c r="I20" s="10" t="n">
        <f>H20 / VALOR_TOTAL * 100</f>
        <v>1.2246209802669337</v>
      </c>
      <c r="J20" s="10" t="n">
        <f>I20+J19</f>
        <v>88.21128376445282</v>
      </c>
      <c r="K20" s="6" t="inlineStr">
        <f>IF(J20&lt;=80.0,"A",IF(J20&lt;=95.0,"B","C"))</f>
        <is>
          <r>
            <t xml:space="preserve">B</t>
          </r>
        </is>
      </c>
    </row>
    <row r="21" customHeight="1" ht="28">
      <c r="A21" s="6" t="inlineStr">
        <is>
          <r>
            <t xml:space="preserve">87777</t>
          </r>
        </is>
      </c>
      <c r="B21" s="7" t="inlineStr">
        <is>
          <r>
            <t xml:space="preserve">EMBOÇO OU MASSA ÚNICA EM ARGAMASSA TRAÇO 1:2:8, PREPARO MANUAL, APLICADA MANUALMENTE EM PANOS DE FACHADA COM PRESENÇA DE VÃOS, ESPESSURA DE 25 MM. AF_08/2022</t>
          </r>
        </is>
      </c>
      <c r="C21" s="6" t="inlineStr">
        <is>
          <r>
            <t xml:space="preserve">SINAPI</t>
          </r>
        </is>
      </c>
      <c r="D21" s="6" t="inlineStr">
        <is>
          <r>
            <t xml:space="preserve">Serviço</t>
          </r>
        </is>
      </c>
      <c r="E21" s="6" t="inlineStr">
        <is>
          <r>
            <t xml:space="preserve">M2</t>
          </r>
        </is>
      </c>
      <c r="F21" s="8" t="n">
        <v>307.72</v>
      </c>
      <c r="G21" s="9" t="n">
        <v>80.63</v>
      </c>
      <c r="H21" s="9" t="n">
        <f>ROUND(F21*G21,2)</f>
        <v>24811.4636</v>
      </c>
      <c r="I21" s="10" t="n">
        <f>H21 / VALOR_TOTAL * 100</f>
        <v>1.194292373955351</v>
      </c>
      <c r="J21" s="10" t="n">
        <f>I21+J20</f>
        <v>89.40557596512325</v>
      </c>
      <c r="K21" s="6" t="inlineStr">
        <f>IF(J21&lt;=80.0,"A",IF(J21&lt;=95.0,"B","C"))</f>
        <is>
          <r>
            <t xml:space="preserve">B</t>
          </r>
        </is>
      </c>
    </row>
    <row r="22" customHeight="1" ht="28">
      <c r="A22" s="6" t="inlineStr">
        <is>
          <r>
            <t xml:space="preserve">100974</t>
          </r>
        </is>
      </c>
      <c r="B22" s="7" t="inlineStr">
        <is>
          <r>
            <t xml:space="preserve">CARGA, MANOBRA E DESCARGA DE SOLOS E MATERIAIS GRANULARES EM CAMINHÃO BASCULANTE 10 M³ - CARGA COM PÁ CARREGADEIRA (CAÇAMBA DE 1,7 A 2,8 M³ / 128 HP) E DESCARGA LIVRE (UNIDADE: M3). AF_07/2020</t>
          </r>
        </is>
      </c>
      <c r="C22" s="6" t="inlineStr">
        <is>
          <r>
            <t xml:space="preserve">SINAPI</t>
          </r>
        </is>
      </c>
      <c r="D22" s="6" t="inlineStr">
        <is>
          <r>
            <t xml:space="preserve">Serviço</t>
          </r>
        </is>
      </c>
      <c r="E22" s="6" t="inlineStr">
        <is>
          <r>
            <t xml:space="preserve">M3</t>
          </r>
        </is>
      </c>
      <c r="F22" s="8" t="n">
        <v>1868.27</v>
      </c>
      <c r="G22" s="9" t="n">
        <v>10.36</v>
      </c>
      <c r="H22" s="9" t="n">
        <f>ROUND(F22*G22,2)</f>
        <v>19355.2772</v>
      </c>
      <c r="I22" s="10" t="n">
        <f>H22 / VALOR_TOTAL * 100</f>
        <v>0.9316604747070174</v>
      </c>
      <c r="J22" s="10" t="n">
        <f>I22+J21</f>
        <v>90.33723657460743</v>
      </c>
      <c r="K22" s="6" t="inlineStr">
        <f>IF(J22&lt;=80.0,"A",IF(J22&lt;=95.0,"B","C"))</f>
        <is>
          <r>
            <t xml:space="preserve">B</t>
          </r>
        </is>
      </c>
    </row>
    <row r="23" customHeight="1" ht="20">
      <c r="A23" s="6" t="inlineStr">
        <is>
          <r>
            <t xml:space="preserve">CP-02.08.01U-PMSLM</t>
          </r>
        </is>
      </c>
      <c r="B23" s="7" t="inlineStr">
        <is>
          <r>
            <t xml:space="preserve">REGULARIZAÇÃO MANUAL DE TALUDE COM CORTE OU ATERRO ATÉ 20 CM DE ESPESSURA. (FONTE: COMPESA - PE - 2023.1 - 02.08.01U)</t>
          </r>
        </is>
      </c>
      <c r="C23" s="6" t="inlineStr">
        <is>
          <r>
            <t xml:space="preserve">Composições</t>
          </r>
        </is>
      </c>
      <c r="D23" s="6" t="inlineStr">
        <is>
          <r>
            <t xml:space="preserve">Serviço</t>
          </r>
        </is>
      </c>
      <c r="E23" s="6" t="inlineStr">
        <is>
          <r>
            <t xml:space="preserve">M2</t>
          </r>
        </is>
      </c>
      <c r="F23" s="8" t="n">
        <v>1258.31</v>
      </c>
      <c r="G23" s="9" t="n">
        <v>14.57</v>
      </c>
      <c r="H23" s="9" t="n">
        <f>ROUND(F23*G23,2)</f>
        <v>18333.5767</v>
      </c>
      <c r="I23" s="10" t="n">
        <f>H23 / VALOR_TOTAL * 100</f>
        <v>0.8824812269492847</v>
      </c>
      <c r="J23" s="10" t="n">
        <f>I23+J22</f>
        <v>91.21971796040123</v>
      </c>
      <c r="K23" s="6" t="inlineStr">
        <f>IF(J23&lt;=80.0,"A",IF(J23&lt;=95.0,"B","C"))</f>
        <is>
          <r>
            <t xml:space="preserve">B</t>
          </r>
        </is>
      </c>
    </row>
    <row r="24" customHeight="1" ht="28">
      <c r="A24" s="6" t="inlineStr">
        <is>
          <r>
            <t xml:space="preserve">CP-19.07.580-PMSLM</t>
          </r>
        </is>
      </c>
      <c r="B24" s="7" t="inlineStr">
        <is>
          <r>
            <t xml:space="preserve">REBAIXAMENTO DE PENA D'ÁGUA, INCLUINDO COMPLEMENTO DE TUBULAÇÃO, CONEXÕES, ESCAVAÇÃO E REATERRO.</t>
          </r>
        </is>
      </c>
      <c r="C24" s="6" t="inlineStr">
        <is>
          <r>
            <t xml:space="preserve">Composições</t>
          </r>
        </is>
      </c>
      <c r="D24" s="6" t="inlineStr">
        <is>
          <r>
            <t xml:space="preserve">Serviço</t>
          </r>
        </is>
      </c>
      <c r="E24" s="6" t="inlineStr">
        <is>
          <r>
            <t xml:space="preserve">UN</t>
          </r>
        </is>
      </c>
      <c r="F24" s="8" t="n">
        <v>127.0</v>
      </c>
      <c r="G24" s="9" t="n">
        <v>131.67</v>
      </c>
      <c r="H24" s="9" t="n">
        <f>ROUND(F24*G24,2)</f>
        <v>16722.09</v>
      </c>
      <c r="I24" s="10" t="n">
        <f>H24 / VALOR_TOTAL * 100</f>
        <v>0.8049127969861092</v>
      </c>
      <c r="J24" s="10" t="n">
        <f>I24+J23</f>
        <v>92.02463075738733</v>
      </c>
      <c r="K24" s="6" t="inlineStr">
        <f>IF(J24&lt;=80.0,"A",IF(J24&lt;=95.0,"B","C"))</f>
        <is>
          <r>
            <t xml:space="preserve">B</t>
          </r>
        </is>
      </c>
    </row>
    <row r="25" customHeight="1" ht="20">
      <c r="A25" s="6" t="inlineStr">
        <is>
          <r>
            <t xml:space="preserve">89480</t>
          </r>
        </is>
      </c>
      <c r="B25" s="7" t="inlineStr">
        <is>
          <r>
            <t xml:space="preserve">ALVENARIA DE BLOCOS DE CONCRETO ESTRUTURAL 14X19X29 CM (ESPESSURA 14 CM), FBK = 14 MPA, UTILIZANDO COLHER DE PEDREIRO. AF_10/2022</t>
          </r>
        </is>
      </c>
      <c r="C25" s="6" t="inlineStr">
        <is>
          <r>
            <t xml:space="preserve">SINAPI</t>
          </r>
        </is>
      </c>
      <c r="D25" s="6" t="inlineStr">
        <is>
          <r>
            <t xml:space="preserve">Serviço</t>
          </r>
        </is>
      </c>
      <c r="E25" s="6" t="inlineStr">
        <is>
          <r>
            <t xml:space="preserve">M2</t>
          </r>
        </is>
      </c>
      <c r="F25" s="8" t="n">
        <v>76.8</v>
      </c>
      <c r="G25" s="9" t="n">
        <v>197.68</v>
      </c>
      <c r="H25" s="9" t="n">
        <f>ROUND(F25*G25,2)</f>
        <v>15181.824</v>
      </c>
      <c r="I25" s="10" t="n">
        <f>H25 / VALOR_TOTAL * 100</f>
        <v>0.7307725541000463</v>
      </c>
      <c r="J25" s="10" t="n">
        <f>I25+J24</f>
        <v>92.75540311894858</v>
      </c>
      <c r="K25" s="6" t="inlineStr">
        <f>IF(J25&lt;=80.0,"A",IF(J25&lt;=95.0,"B","C"))</f>
        <is>
          <r>
            <t xml:space="preserve">B</t>
          </r>
        </is>
      </c>
    </row>
    <row r="26" customHeight="1" ht="20">
      <c r="A26" s="6" t="inlineStr">
        <is>
          <r>
            <t xml:space="preserve">100576</t>
          </r>
        </is>
      </c>
      <c r="B26" s="7" t="inlineStr">
        <is>
          <r>
            <t xml:space="preserve">REGULARIZAÇÃO E COMPACTAÇÃO DE SUBLEITO DE SOLO PREDOMINANTEMENTE ARGILOSO, PARA OBRAS DE CONSTRUÇÃO DE PAVIMENTOS. AF_09/2024</t>
          </r>
        </is>
      </c>
      <c r="C26" s="6" t="inlineStr">
        <is>
          <r>
            <t xml:space="preserve">SINAPI</t>
          </r>
        </is>
      </c>
      <c r="D26" s="6" t="inlineStr">
        <is>
          <r>
            <t xml:space="preserve">Serviço</t>
          </r>
        </is>
      </c>
      <c r="E26" s="6" t="inlineStr">
        <is>
          <r>
            <t xml:space="preserve">M2</t>
          </r>
        </is>
      </c>
      <c r="F26" s="8" t="n">
        <v>4130.85</v>
      </c>
      <c r="G26" s="9" t="n">
        <v>3.35</v>
      </c>
      <c r="H26" s="9" t="n">
        <f>ROUND(F26*G26,2)</f>
        <v>13838.3475</v>
      </c>
      <c r="I26" s="10" t="n">
        <f>H26 / VALOR_TOTAL * 100</f>
        <v>0.6661047148945336</v>
      </c>
      <c r="J26" s="10" t="n">
        <f>I26+J25</f>
        <v>93.42150795417986</v>
      </c>
      <c r="K26" s="6" t="inlineStr">
        <f>IF(J26&lt;=80.0,"A",IF(J26&lt;=95.0,"B","C"))</f>
        <is>
          <r>
            <t xml:space="preserve">B</t>
          </r>
        </is>
      </c>
    </row>
    <row r="27" customHeight="1" ht="28">
      <c r="A27" s="6" t="inlineStr">
        <is>
          <r>
            <t xml:space="preserve">92212</t>
          </r>
        </is>
      </c>
      <c r="B27" s="7" t="inlineStr">
        <is>
          <r>
            <t xml:space="preserve">TUBO DE CONCRETO PARA REDES COLETORAS DE ÁGUAS PLUVIAIS, DIÂMETRO DE 600 MM, JUNTA RÍGIDA, INSTALADO EM LOCAL COM BAIXO NÍVEL DE INTERFERÊNCIAS - FORNECIMENTO E ASSENTAMENTO. AF_03/2024</t>
          </r>
        </is>
      </c>
      <c r="C27" s="6" t="inlineStr">
        <is>
          <r>
            <t xml:space="preserve">SINAPI</t>
          </r>
        </is>
      </c>
      <c r="D27" s="6" t="inlineStr">
        <is>
          <r>
            <t xml:space="preserve">Serviço</t>
          </r>
        </is>
      </c>
      <c r="E27" s="6" t="inlineStr">
        <is>
          <r>
            <t xml:space="preserve">M</t>
          </r>
        </is>
      </c>
      <c r="F27" s="8" t="n">
        <v>46.0</v>
      </c>
      <c r="G27" s="9" t="n">
        <v>299.87</v>
      </c>
      <c r="H27" s="9" t="n">
        <f>ROUND(F27*G27,2)</f>
        <v>13794.02</v>
      </c>
      <c r="I27" s="10" t="n">
        <f>H27 / VALOR_TOTAL * 100</f>
        <v>0.6639710239498968</v>
      </c>
      <c r="J27" s="10" t="n">
        <f>I27+J26</f>
        <v>94.08547897812976</v>
      </c>
      <c r="K27" s="6" t="inlineStr">
        <f>IF(J27&lt;=80.0,"A",IF(J27&lt;=95.0,"B","C"))</f>
        <is>
          <r>
            <t xml:space="preserve">B</t>
          </r>
        </is>
      </c>
    </row>
    <row r="28" customHeight="1" ht="28">
      <c r="A28" s="6" t="inlineStr">
        <is>
          <r>
            <t xml:space="preserve">CP-06.01.10-PMSLM</t>
          </r>
        </is>
      </c>
      <c r="B28" s="7" t="inlineStr">
        <is>
          <r>
            <t xml:space="preserve">CARGA E TRANSP. MANUAL HORIZONTAL EM CARRO DE MAO, DE MATERIAIS A GRANEL, P/ DISTANCIAS ATE 30m</t>
          </r>
        </is>
      </c>
      <c r="C28" s="6" t="inlineStr">
        <is>
          <r>
            <t xml:space="preserve">Composições</t>
          </r>
        </is>
      </c>
      <c r="D28" s="6" t="inlineStr">
        <is>
          <r>
            <t xml:space="preserve">Serviço</t>
          </r>
        </is>
      </c>
      <c r="E28" s="6" t="inlineStr">
        <is>
          <r>
            <t xml:space="preserve">M3</t>
          </r>
        </is>
      </c>
      <c r="F28" s="8" t="n">
        <v>299.55</v>
      </c>
      <c r="G28" s="9" t="n">
        <v>43.7</v>
      </c>
      <c r="H28" s="9" t="n">
        <f>ROUND(F28*G28,2)</f>
        <v>13090.335</v>
      </c>
      <c r="I28" s="10" t="n">
        <f>H28 / VALOR_TOTAL * 100</f>
        <v>0.6300993570980159</v>
      </c>
      <c r="J28" s="10" t="n">
        <f>I28+J27</f>
        <v>94.71557857590128</v>
      </c>
      <c r="K28" s="6" t="inlineStr">
        <f>IF(J28&lt;=80.0,"A",IF(J28&lt;=95.0,"B","C"))</f>
        <is>
          <r>
            <t xml:space="preserve">B</t>
          </r>
        </is>
      </c>
    </row>
    <row r="29" customHeight="1" ht="20">
      <c r="A29" s="6" t="inlineStr">
        <is>
          <r>
            <t xml:space="preserve">102713</t>
          </r>
        </is>
      </c>
      <c r="B29" s="7" t="inlineStr">
        <is>
          <r>
            <t xml:space="preserve">GEOTÊXTIL NÃO TECIDO 100% POLIÉSTER, RESISTÊNCIA A TRAÇÃO DE 14 KN/M (RT - 14), INSTALADO EM DRENO - FORNECIMENTO E INSTALAÇÃO. AF_07/2021</t>
          </r>
        </is>
      </c>
      <c r="C29" s="6" t="inlineStr">
        <is>
          <r>
            <t xml:space="preserve">SINAPI</t>
          </r>
        </is>
      </c>
      <c r="D29" s="6" t="inlineStr">
        <is>
          <r>
            <t xml:space="preserve">Serviço</t>
          </r>
        </is>
      </c>
      <c r="E29" s="6" t="inlineStr">
        <is>
          <r>
            <t xml:space="preserve">M2</t>
          </r>
        </is>
      </c>
      <c r="F29" s="8" t="n">
        <v>800.0</v>
      </c>
      <c r="G29" s="9" t="n">
        <v>14.87</v>
      </c>
      <c r="H29" s="9" t="n">
        <f>ROUND(F29*G29,2)</f>
        <v>11896.0</v>
      </c>
      <c r="I29" s="10" t="n">
        <f>H29 / VALOR_TOTAL * 100</f>
        <v>0.5726103993547909</v>
      </c>
      <c r="J29" s="10" t="n">
        <f>I29+J28</f>
        <v>95.28818897525608</v>
      </c>
      <c r="K29" s="6" t="inlineStr">
        <f>IF(J29&lt;=80.0,"A",IF(J29&lt;=95.0,"B","C"))</f>
        <is>
          <r>
            <t xml:space="preserve">C</t>
          </r>
        </is>
      </c>
    </row>
    <row r="30" customHeight="1" ht="28">
      <c r="A30" s="6" t="inlineStr">
        <is>
          <r>
            <t xml:space="preserve">COMP-104486- PMSLM</t>
          </r>
        </is>
      </c>
      <c r="B30" s="7" t="inlineStr">
        <is>
          <r>
            <t xml:space="preserve">COMPOSIÇÃO PARAMÉTRICA PARA EXECUÇÃO DE ESTRUTURAS DE CONCRETO ARMADO, PARA EDIFICAÇÃO HABITACIONAL UNIFAMILIAR TÉRREA (CASA ISOLADA), FCK = 25 MPA. AF_11/2022</t>
          </r>
        </is>
      </c>
      <c r="C30" s="6" t="inlineStr">
        <is>
          <r>
            <t xml:space="preserve">Composições</t>
          </r>
        </is>
      </c>
      <c r="D30" s="6" t="inlineStr">
        <is>
          <r>
            <t xml:space="preserve">Serviço</t>
          </r>
        </is>
      </c>
      <c r="E30" s="6" t="inlineStr">
        <is>
          <r>
            <t xml:space="preserve">M3</t>
          </r>
        </is>
      </c>
      <c r="F30" s="8" t="n">
        <v>2.7</v>
      </c>
      <c r="G30" s="9" t="n">
        <v>3885.72</v>
      </c>
      <c r="H30" s="9" t="n">
        <f>ROUND(F30*G30,2)</f>
        <v>10491.444</v>
      </c>
      <c r="I30" s="10" t="n">
        <f>H30 / VALOR_TOTAL * 100</f>
        <v>0.505002516698758</v>
      </c>
      <c r="J30" s="10" t="n">
        <f>I30+J29</f>
        <v>95.79319129941602</v>
      </c>
      <c r="K30" s="6" t="inlineStr">
        <f>IF(J30&lt;=80.0,"A",IF(J30&lt;=95.0,"B","C"))</f>
        <is>
          <r>
            <t xml:space="preserve">C</t>
          </r>
        </is>
      </c>
    </row>
    <row r="31" customHeight="1" ht="28">
      <c r="A31" s="6" t="inlineStr">
        <is>
          <r>
            <t xml:space="preserve">CP-43450880-PMSLM</t>
          </r>
        </is>
      </c>
      <c r="B31" s="7" t="inlineStr">
        <is>
          <r>
            <t xml:space="preserve">CAIXA COLETORA, 1,20X1,20X1,50M, COM FUNDO E TAMPA DE CONCRETO E PAREDES EM ALVENARIA.</t>
          </r>
        </is>
      </c>
      <c r="C31" s="6" t="inlineStr">
        <is>
          <r>
            <t xml:space="preserve">Composições</t>
          </r>
        </is>
      </c>
      <c r="D31" s="6" t="inlineStr">
        <is>
          <r>
            <t xml:space="preserve">Serviço</t>
          </r>
        </is>
      </c>
      <c r="E31" s="6" t="inlineStr">
        <is>
          <r>
            <t xml:space="preserve">UN</t>
          </r>
        </is>
      </c>
      <c r="F31" s="8" t="n">
        <v>4.0</v>
      </c>
      <c r="G31" s="9" t="n">
        <v>2601.59</v>
      </c>
      <c r="H31" s="9" t="n">
        <f>ROUND(F31*G31,2)</f>
        <v>10406.36</v>
      </c>
      <c r="I31" s="10" t="n">
        <f>H31 / VALOR_TOTAL * 100</f>
        <v>0.5009070238256323</v>
      </c>
      <c r="J31" s="10" t="n">
        <f>I31+J30</f>
        <v>96.29409832324166</v>
      </c>
      <c r="K31" s="6" t="inlineStr">
        <f>IF(J31&lt;=80.0,"A",IF(J31&lt;=95.0,"B","C"))</f>
        <is>
          <r>
            <t xml:space="preserve">C</t>
          </r>
        </is>
      </c>
    </row>
    <row r="32" customHeight="1" ht="20">
      <c r="A32" s="6" t="inlineStr">
        <is>
          <r>
            <t xml:space="preserve">96616</t>
          </r>
        </is>
      </c>
      <c r="B32" s="7" t="inlineStr">
        <is>
          <r>
            <t xml:space="preserve">LASTRO DE CONCRETO MAGRO, APLICADO EM BLOCOS DE COROAMENTO OU SAPATAS. AF_01/2024</t>
          </r>
        </is>
      </c>
      <c r="C32" s="6" t="inlineStr">
        <is>
          <r>
            <t xml:space="preserve">SINAPI</t>
          </r>
        </is>
      </c>
      <c r="D32" s="6" t="inlineStr">
        <is>
          <r>
            <t xml:space="preserve">Serviço</t>
          </r>
        </is>
      </c>
      <c r="E32" s="6" t="inlineStr">
        <is>
          <r>
            <t xml:space="preserve">M3</t>
          </r>
        </is>
      </c>
      <c r="F32" s="8" t="n">
        <v>8.0</v>
      </c>
      <c r="G32" s="9" t="n">
        <v>1058.28</v>
      </c>
      <c r="H32" s="9" t="n">
        <f>ROUND(F32*G32,2)</f>
        <v>8466.24</v>
      </c>
      <c r="I32" s="10" t="n">
        <f>H32 / VALOR_TOTAL * 100</f>
        <v>0.4075199283316665</v>
      </c>
      <c r="J32" s="10" t="n">
        <f>I32+J31</f>
        <v>96.70161825157332</v>
      </c>
      <c r="K32" s="6" t="inlineStr">
        <f>IF(J32&lt;=80.0,"A",IF(J32&lt;=95.0,"B","C"))</f>
        <is>
          <r>
            <t xml:space="preserve">C</t>
          </r>
        </is>
      </c>
    </row>
    <row r="33" customHeight="1" ht="15">
      <c r="A33" s="6" t="inlineStr">
        <is>
          <r>
            <t xml:space="preserve">102726</t>
          </r>
        </is>
      </c>
      <c r="B33" s="7" t="inlineStr">
        <is>
          <r>
            <t xml:space="preserve">DRENO BARBACÃ, DN 50 MM, COM MATERIAL DRENANTE. AF_07/2021</t>
          </r>
        </is>
      </c>
      <c r="C33" s="6" t="inlineStr">
        <is>
          <r>
            <t xml:space="preserve">SINAPI</t>
          </r>
        </is>
      </c>
      <c r="D33" s="6" t="inlineStr">
        <is>
          <r>
            <t xml:space="preserve">Serviço</t>
          </r>
        </is>
      </c>
      <c r="E33" s="6" t="inlineStr">
        <is>
          <r>
            <t xml:space="preserve">UN</t>
          </r>
        </is>
      </c>
      <c r="F33" s="8" t="n">
        <v>250.0</v>
      </c>
      <c r="G33" s="9" t="n">
        <v>32.85</v>
      </c>
      <c r="H33" s="9" t="n">
        <f>ROUND(F33*G33,2)</f>
        <v>8212.5</v>
      </c>
      <c r="I33" s="10" t="n">
        <f>H33 / VALOR_TOTAL * 100</f>
        <v>0.395306229379726</v>
      </c>
      <c r="J33" s="10" t="n">
        <f>I33+J32</f>
        <v>97.09692448095305</v>
      </c>
      <c r="K33" s="6" t="inlineStr">
        <f>IF(J33&lt;=80.0,"A",IF(J33&lt;=95.0,"B","C"))</f>
        <is>
          <r>
            <t xml:space="preserve">C</t>
          </r>
        </is>
      </c>
    </row>
    <row r="34" customHeight="1" ht="20">
      <c r="A34" s="6" t="inlineStr">
        <is>
          <r>
            <t xml:space="preserve">97623</t>
          </r>
        </is>
      </c>
      <c r="B34" s="7" t="inlineStr">
        <is>
          <r>
            <t xml:space="preserve">DEMOLIÇÃO DE ALVENARIA DE TIJOLO MACIÇO, DE FORMA MANUAL, COM REAPROVEITAMENTO. AF_09/2023</t>
          </r>
        </is>
      </c>
      <c r="C34" s="6" t="inlineStr">
        <is>
          <r>
            <t xml:space="preserve">SINAPI</t>
          </r>
        </is>
      </c>
      <c r="D34" s="6" t="inlineStr">
        <is>
          <r>
            <t xml:space="preserve">Serviço</t>
          </r>
        </is>
      </c>
      <c r="E34" s="6" t="inlineStr">
        <is>
          <r>
            <t xml:space="preserve">M3</t>
          </r>
        </is>
      </c>
      <c r="F34" s="8" t="n">
        <v>33.6</v>
      </c>
      <c r="G34" s="9" t="n">
        <v>235.08</v>
      </c>
      <c r="H34" s="9" t="n">
        <f>ROUND(F34*G34,2)</f>
        <v>7898.688</v>
      </c>
      <c r="I34" s="10" t="n">
        <f>H34 / VALOR_TOTAL * 100</f>
        <v>0.3802009826882057</v>
      </c>
      <c r="J34" s="10" t="n">
        <f>I34+J33</f>
        <v>97.47712555991066</v>
      </c>
      <c r="K34" s="6" t="inlineStr">
        <f>IF(J34&lt;=80.0,"A",IF(J34&lt;=95.0,"B","C"))</f>
        <is>
          <r>
            <t xml:space="preserve">C</t>
          </r>
        </is>
      </c>
    </row>
    <row r="35" customHeight="1" ht="20">
      <c r="A35" s="6" t="inlineStr">
        <is>
          <r>
            <t xml:space="preserve">92397</t>
          </r>
        </is>
      </c>
      <c r="B35" s="7" t="inlineStr">
        <is>
          <r>
            <t xml:space="preserve">EXECUÇÃO DE PAVIMENTO EM PISO INTERTRAVADO, COM BLOCO RETANGULAR COR NATURAL DE 20 X 10 CM, ESPESSURA 6 CM. AF_10/2022</t>
          </r>
        </is>
      </c>
      <c r="C35" s="6" t="inlineStr">
        <is>
          <r>
            <t xml:space="preserve">SINAPI</t>
          </r>
        </is>
      </c>
      <c r="D35" s="6" t="inlineStr">
        <is>
          <r>
            <t xml:space="preserve">Serviço</t>
          </r>
        </is>
      </c>
      <c r="E35" s="6" t="inlineStr">
        <is>
          <r>
            <t xml:space="preserve">M2</t>
          </r>
        </is>
      </c>
      <c r="F35" s="8" t="n">
        <v>83.9</v>
      </c>
      <c r="G35" s="9" t="n">
        <v>93.09</v>
      </c>
      <c r="H35" s="9" t="n">
        <f>ROUND(F35*G35,2)</f>
        <v>7810.251</v>
      </c>
      <c r="I35" s="10" t="n">
        <f>H35 / VALOR_TOTAL * 100</f>
        <v>0.37594409416368146</v>
      </c>
      <c r="J35" s="10" t="n">
        <f>I35+J34</f>
        <v>97.85306960593964</v>
      </c>
      <c r="K35" s="6" t="inlineStr">
        <f>IF(J35&lt;=80.0,"A",IF(J35&lt;=95.0,"B","C"))</f>
        <is>
          <r>
            <t xml:space="preserve">C</t>
          </r>
        </is>
      </c>
    </row>
    <row r="36" customHeight="1" ht="20">
      <c r="A36" s="6" t="inlineStr">
        <is>
          <r>
            <t xml:space="preserve">102750</t>
          </r>
        </is>
      </c>
      <c r="B36" s="7" t="inlineStr">
        <is>
          <r>
            <t xml:space="preserve">BOCA PARA BUEIRO SIMPLES TUBULAR D = 60 CM EM CONCRETO, ALAS COM ESCONSIDADE DE 30°, INCLUINDO FÔRMAS E MATERIAIS. AF_07/2021</t>
          </r>
        </is>
      </c>
      <c r="C36" s="6" t="inlineStr">
        <is>
          <r>
            <t xml:space="preserve">SINAPI</t>
          </r>
        </is>
      </c>
      <c r="D36" s="6" t="inlineStr">
        <is>
          <r>
            <t xml:space="preserve">Serviço</t>
          </r>
        </is>
      </c>
      <c r="E36" s="6" t="inlineStr">
        <is>
          <r>
            <t xml:space="preserve">UN</t>
          </r>
        </is>
      </c>
      <c r="F36" s="8" t="n">
        <v>2.0</v>
      </c>
      <c r="G36" s="9" t="n">
        <v>3273.54</v>
      </c>
      <c r="H36" s="9" t="n">
        <f>ROUND(F36*G36,2)</f>
        <v>6547.08</v>
      </c>
      <c r="I36" s="10" t="n">
        <f>H36 / VALOR_TOTAL * 100</f>
        <v>0.315141736164069</v>
      </c>
      <c r="J36" s="10" t="n">
        <f>I36+J35</f>
        <v>98.1682113421037</v>
      </c>
      <c r="K36" s="6" t="inlineStr">
        <f>IF(J36&lt;=80.0,"A",IF(J36&lt;=95.0,"B","C"))</f>
        <is>
          <r>
            <t xml:space="preserve">C</t>
          </r>
        </is>
      </c>
    </row>
    <row r="37" customHeight="1" ht="15">
      <c r="A37" s="6" t="inlineStr">
        <is>
          <r>
            <t xml:space="preserve">102724</t>
          </r>
        </is>
      </c>
      <c r="B37" s="7" t="inlineStr">
        <is>
          <r>
            <t xml:space="preserve">DRENO BARBACÃ, DN 100 MM, COM MATERIAL DRENANTE. AF_07/2021</t>
          </r>
        </is>
      </c>
      <c r="C37" s="6" t="inlineStr">
        <is>
          <r>
            <t xml:space="preserve">SINAPI</t>
          </r>
        </is>
      </c>
      <c r="D37" s="6" t="inlineStr">
        <is>
          <r>
            <t xml:space="preserve">Serviço</t>
          </r>
        </is>
      </c>
      <c r="E37" s="6" t="inlineStr">
        <is>
          <r>
            <t xml:space="preserve">UN</t>
          </r>
        </is>
      </c>
      <c r="F37" s="8" t="n">
        <v>161.0</v>
      </c>
      <c r="G37" s="9" t="n">
        <v>35.44</v>
      </c>
      <c r="H37" s="9" t="n">
        <f>ROUND(F37*G37,2)</f>
        <v>5705.84</v>
      </c>
      <c r="I37" s="10" t="n">
        <f>H37 / VALOR_TOTAL * 100</f>
        <v>0.27464890055939306</v>
      </c>
      <c r="J37" s="10" t="n">
        <f>I37+J36</f>
        <v>98.4428602426631</v>
      </c>
      <c r="K37" s="6" t="inlineStr">
        <f>IF(J37&lt;=80.0,"A",IF(J37&lt;=95.0,"B","C"))</f>
        <is>
          <r>
            <t xml:space="preserve">C</t>
          </r>
        </is>
      </c>
    </row>
    <row r="38" customHeight="1" ht="15">
      <c r="A38" s="6" t="inlineStr">
        <is>
          <r>
            <t xml:space="preserve">102498</t>
          </r>
        </is>
      </c>
      <c r="B38" s="7" t="inlineStr">
        <is>
          <r>
            <t xml:space="preserve">PINTURA DE MEIO-FIO COM TINTA BRANCA A BASE DE CAL (CAIAÇÃO). AF_05/2021</t>
          </r>
        </is>
      </c>
      <c r="C38" s="6" t="inlineStr">
        <is>
          <r>
            <t xml:space="preserve">SINAPI</t>
          </r>
        </is>
      </c>
      <c r="D38" s="6" t="inlineStr">
        <is>
          <r>
            <t xml:space="preserve">Serviço</t>
          </r>
        </is>
      </c>
      <c r="E38" s="6" t="inlineStr">
        <is>
          <r>
            <t xml:space="preserve">M</t>
          </r>
        </is>
      </c>
      <c r="F38" s="8" t="n">
        <v>2030.03</v>
      </c>
      <c r="G38" s="9" t="n">
        <v>2.23</v>
      </c>
      <c r="H38" s="9" t="n">
        <f>ROUND(F38*G38,2)</f>
        <v>4526.9669</v>
      </c>
      <c r="I38" s="10" t="n">
        <f>H38 / VALOR_TOTAL * 100</f>
        <v>0.21790419674469738</v>
      </c>
      <c r="J38" s="10" t="n">
        <f>I38+J37</f>
        <v>98.66076458862537</v>
      </c>
      <c r="K38" s="6" t="inlineStr">
        <f>IF(J38&lt;=80.0,"A",IF(J38&lt;=95.0,"B","C"))</f>
        <is>
          <r>
            <t xml:space="preserve">C</t>
          </r>
        </is>
      </c>
    </row>
    <row r="39" customHeight="1" ht="20">
      <c r="A39" s="6" t="inlineStr">
        <is>
          <r>
            <t xml:space="preserve">103689</t>
          </r>
        </is>
      </c>
      <c r="B39" s="7" t="inlineStr">
        <is>
          <r>
            <t xml:space="preserve">FORNECIMENTO E INSTALAÇÃO DE PLACA DE OBRA COM CHAPA GALVANIZADA E ESTRUTURA DE MADEIRA. AF_03/2022_PS</t>
          </r>
        </is>
      </c>
      <c r="C39" s="6" t="inlineStr">
        <is>
          <r>
            <t xml:space="preserve">SINAPI</t>
          </r>
        </is>
      </c>
      <c r="D39" s="6" t="inlineStr">
        <is>
          <r>
            <t xml:space="preserve">Serviço</t>
          </r>
        </is>
      </c>
      <c r="E39" s="6" t="inlineStr">
        <is>
          <r>
            <t xml:space="preserve">M2</t>
          </r>
        </is>
      </c>
      <c r="F39" s="8" t="n">
        <v>6.0</v>
      </c>
      <c r="G39" s="9" t="n">
        <v>566.71</v>
      </c>
      <c r="H39" s="9" t="n">
        <f>ROUND(F39*G39,2)</f>
        <v>3400.26</v>
      </c>
      <c r="I39" s="10" t="n">
        <f>H39 / VALOR_TOTAL * 100</f>
        <v>0.16367049735290193</v>
      </c>
      <c r="J39" s="10" t="n">
        <f>I39+J38</f>
        <v>98.82443508597827</v>
      </c>
      <c r="K39" s="6" t="inlineStr">
        <f>IF(J39&lt;=80.0,"A",IF(J39&lt;=95.0,"B","C"))</f>
        <is>
          <r>
            <t xml:space="preserve">C</t>
          </r>
        </is>
      </c>
    </row>
    <row r="40" customHeight="1" ht="20">
      <c r="A40" s="6" t="inlineStr">
        <is>
          <r>
            <t xml:space="preserve">97626</t>
          </r>
        </is>
      </c>
      <c r="B40" s="7" t="inlineStr">
        <is>
          <r>
            <t xml:space="preserve">DEMOLIÇÃO DE PILARES E VIGAS EM CONCRETO ARMADO, DE FORMA MANUAL, SEM REAPROVEITAMENTO. AF_09/2023</t>
          </r>
        </is>
      </c>
      <c r="C40" s="6" t="inlineStr">
        <is>
          <r>
            <t xml:space="preserve">SINAPI</t>
          </r>
        </is>
      </c>
      <c r="D40" s="6" t="inlineStr">
        <is>
          <r>
            <t xml:space="preserve">Serviço</t>
          </r>
        </is>
      </c>
      <c r="E40" s="6" t="inlineStr">
        <is>
          <r>
            <t xml:space="preserve">M3</t>
          </r>
        </is>
      </c>
      <c r="F40" s="8" t="n">
        <v>4.03</v>
      </c>
      <c r="G40" s="9" t="n">
        <v>771.26</v>
      </c>
      <c r="H40" s="9" t="n">
        <f>ROUND(F40*G40,2)</f>
        <v>3108.1778</v>
      </c>
      <c r="I40" s="10" t="n">
        <f>H40 / VALOR_TOTAL * 100</f>
        <v>0.14961120808033754</v>
      </c>
      <c r="J40" s="10" t="n">
        <f>I40+J39</f>
        <v>98.97404639995496</v>
      </c>
      <c r="K40" s="6" t="inlineStr">
        <f>IF(J40&lt;=80.0,"A",IF(J40&lt;=95.0,"B","C"))</f>
        <is>
          <r>
            <t xml:space="preserve">C</t>
          </r>
        </is>
      </c>
    </row>
    <row r="41" customHeight="1" ht="20">
      <c r="A41" s="6" t="inlineStr">
        <is>
          <r>
            <t xml:space="preserve">103673</t>
          </r>
        </is>
      </c>
      <c r="B41" s="7" t="inlineStr">
        <is>
          <r>
            <t xml:space="preserve">LANÇAMENTO COM USO DE BOMBA, ADENSAMENTO E ACABAMENTO DE CONCRETO EM ESTRUTURAS. AF_02/2022</t>
          </r>
        </is>
      </c>
      <c r="C41" s="6" t="inlineStr">
        <is>
          <r>
            <t xml:space="preserve">SINAPI</t>
          </r>
        </is>
      </c>
      <c r="D41" s="6" t="inlineStr">
        <is>
          <r>
            <t xml:space="preserve">Serviço</t>
          </r>
        </is>
      </c>
      <c r="E41" s="6" t="inlineStr">
        <is>
          <r>
            <t xml:space="preserve">M3</t>
          </r>
        </is>
      </c>
      <c r="F41" s="8" t="n">
        <v>56.0</v>
      </c>
      <c r="G41" s="9" t="n">
        <v>55.46</v>
      </c>
      <c r="H41" s="9" t="n">
        <f>ROUND(F41*G41,2)</f>
        <v>3105.76</v>
      </c>
      <c r="I41" s="10" t="n">
        <f>H41 / VALOR_TOTAL * 100</f>
        <v>0.14949482800102012</v>
      </c>
      <c r="J41" s="10" t="n">
        <f>I41+J40</f>
        <v>99.12354122795597</v>
      </c>
      <c r="K41" s="6" t="inlineStr">
        <f>IF(J41&lt;=80.0,"A",IF(J41&lt;=95.0,"B","C"))</f>
        <is>
          <r>
            <t xml:space="preserve">C</t>
          </r>
        </is>
      </c>
    </row>
    <row r="42" customHeight="1" ht="28">
      <c r="A42" s="6" t="inlineStr">
        <is>
          <r>
            <t xml:space="preserve">87893</t>
          </r>
        </is>
      </c>
      <c r="B42" s="7" t="inlineStr">
        <is>
          <r>
            <t xml:space="preserve">CHAPISCO APLICADO EM ALVENARIA (SEM PRESENÇA DE VÃOS) E ESTRUTURAS DE CONCRETO DE FACHADA, COM COLHER DE PEDREIRO. ARGAMASSA TRAÇO 1:3 COM PREPARO MANUAL. AF_10/2022</t>
          </r>
        </is>
      </c>
      <c r="C42" s="6" t="inlineStr">
        <is>
          <r>
            <t xml:space="preserve">SINAPI</t>
          </r>
        </is>
      </c>
      <c r="D42" s="6" t="inlineStr">
        <is>
          <r>
            <t xml:space="preserve">Serviço</t>
          </r>
        </is>
      </c>
      <c r="E42" s="6" t="inlineStr">
        <is>
          <r>
            <t xml:space="preserve">M2</t>
          </r>
        </is>
      </c>
      <c r="F42" s="8" t="n">
        <v>307.72</v>
      </c>
      <c r="G42" s="9" t="n">
        <v>9.76</v>
      </c>
      <c r="H42" s="9" t="n">
        <f>ROUND(F42*G42,2)</f>
        <v>3003.3472</v>
      </c>
      <c r="I42" s="10" t="n">
        <f>H42 / VALOR_TOTAL * 100</f>
        <v>0.14456521852665546</v>
      </c>
      <c r="J42" s="10" t="n">
        <f>I42+J41</f>
        <v>99.26810658125979</v>
      </c>
      <c r="K42" s="6" t="inlineStr">
        <f>IF(J42&lt;=80.0,"A",IF(J42&lt;=95.0,"B","C"))</f>
        <is>
          <r>
            <t xml:space="preserve">C</t>
          </r>
        </is>
      </c>
    </row>
    <row r="43" customHeight="1" ht="20">
      <c r="A43" s="6" t="inlineStr">
        <is>
          <r>
            <t xml:space="preserve">CP-S02555-PMSLM</t>
          </r>
        </is>
      </c>
      <c r="B43" s="7" t="inlineStr">
        <is>
          <r>
            <t xml:space="preserve">PLACA 20X45 CM EM CHAPA ESMALTADA PARA IDENTIFICAÇÃO DE LOGRADOUROS</t>
          </r>
        </is>
      </c>
      <c r="C43" s="6" t="inlineStr">
        <is>
          <r>
            <t xml:space="preserve">Composições</t>
          </r>
        </is>
      </c>
      <c r="D43" s="6" t="inlineStr">
        <is>
          <r>
            <t xml:space="preserve">Serviço</t>
          </r>
        </is>
      </c>
      <c r="E43" s="6" t="inlineStr">
        <is>
          <r>
            <t xml:space="preserve">UN</t>
          </r>
        </is>
      </c>
      <c r="F43" s="8" t="n">
        <v>16.0</v>
      </c>
      <c r="G43" s="9" t="n">
        <v>172.74</v>
      </c>
      <c r="H43" s="9" t="n">
        <f>ROUND(F43*G43,2)</f>
        <v>2763.84</v>
      </c>
      <c r="I43" s="10" t="n">
        <f>H43 / VALOR_TOTAL * 100</f>
        <v>0.13303661114263157</v>
      </c>
      <c r="J43" s="10" t="n">
        <f>I43+J42</f>
        <v>99.40114319240242</v>
      </c>
      <c r="K43" s="6" t="inlineStr">
        <f>IF(J43&lt;=80.0,"A",IF(J43&lt;=95.0,"B","C"))</f>
        <is>
          <r>
            <t xml:space="preserve">C</t>
          </r>
        </is>
      </c>
    </row>
    <row r="44" customHeight="1" ht="20">
      <c r="A44" s="6" t="inlineStr">
        <is>
          <r>
            <t xml:space="preserve">94975</t>
          </r>
        </is>
      </c>
      <c r="B44" s="7" t="inlineStr">
        <is>
          <r>
            <t xml:space="preserve">CONCRETO FCK = 15MPA, TRAÇO 1:3,4:3,5 (EM MASSA SECA DE CIMENTO/ AREIA MÉDIA/ BRITA 1) - PREPARO MANUAL. AF_05/2021</t>
          </r>
        </is>
      </c>
      <c r="C44" s="6" t="inlineStr">
        <is>
          <r>
            <t xml:space="preserve">SINAPI</t>
          </r>
        </is>
      </c>
      <c r="D44" s="6" t="inlineStr">
        <is>
          <r>
            <t xml:space="preserve">Serviço</t>
          </r>
        </is>
      </c>
      <c r="E44" s="6" t="inlineStr">
        <is>
          <r>
            <t xml:space="preserve">M3</t>
          </r>
        </is>
      </c>
      <c r="F44" s="8" t="n">
        <v>3.36</v>
      </c>
      <c r="G44" s="9" t="n">
        <v>678.49</v>
      </c>
      <c r="H44" s="9" t="n">
        <f>ROUND(F44*G44,2)</f>
        <v>2279.7264</v>
      </c>
      <c r="I44" s="10" t="n">
        <f>H44 / VALOR_TOTAL * 100</f>
        <v>0.10973394790884834</v>
      </c>
      <c r="J44" s="10" t="n">
        <f>I44+J43</f>
        <v>99.5108773135962</v>
      </c>
      <c r="K44" s="6" t="inlineStr">
        <f>IF(J44&lt;=80.0,"A",IF(J44&lt;=95.0,"B","C"))</f>
        <is>
          <r>
            <t xml:space="preserve">C</t>
          </r>
        </is>
      </c>
    </row>
    <row r="45" customHeight="1" ht="20">
      <c r="A45" s="6" t="inlineStr">
        <is>
          <r>
            <t xml:space="preserve">CP-78472-PMSLM</t>
          </r>
        </is>
      </c>
      <c r="B45" s="7" t="inlineStr">
        <is>
          <r>
            <t xml:space="preserve">SERVICOS TOPOGRAFICOS PARA PAVIMENTACAO, INCLUSIVE NOTA DE SERVICOS, ACOMPANHAMENTO E GREIDE (FONTE: SINAPI - PE - 2020/01 - 78472)</t>
          </r>
        </is>
      </c>
      <c r="C45" s="6" t="inlineStr">
        <is>
          <r>
            <t xml:space="preserve">Composições</t>
          </r>
        </is>
      </c>
      <c r="D45" s="6" t="inlineStr">
        <is>
          <r>
            <t xml:space="preserve">Serviço</t>
          </r>
        </is>
      </c>
      <c r="E45" s="6" t="inlineStr">
        <is>
          <r>
            <t xml:space="preserve">M2</t>
          </r>
        </is>
      </c>
      <c r="F45" s="8" t="n">
        <v>3963.0</v>
      </c>
      <c r="G45" s="9" t="n">
        <v>0.53</v>
      </c>
      <c r="H45" s="9" t="n">
        <f>ROUND(F45*G45,2)</f>
        <v>2100.39</v>
      </c>
      <c r="I45" s="10" t="n">
        <f>H45 / VALOR_TOTAL * 100</f>
        <v>0.10110164397283199</v>
      </c>
      <c r="J45" s="10" t="n">
        <f>I45+J44</f>
        <v>99.61197895756902</v>
      </c>
      <c r="K45" s="6" t="inlineStr">
        <f>IF(J45&lt;=80.0,"A",IF(J45&lt;=95.0,"B","C"))</f>
        <is>
          <r>
            <t xml:space="preserve">C</t>
          </r>
        </is>
      </c>
    </row>
    <row r="46" customHeight="1" ht="28">
      <c r="A46" s="6" t="inlineStr">
        <is>
          <r>
            <t xml:space="preserve">92210</t>
          </r>
        </is>
      </c>
      <c r="B46" s="7" t="inlineStr">
        <is>
          <r>
            <t xml:space="preserve">TUBO DE CONCRETO PARA REDES COLETORAS DE ÁGUAS PLUVIAIS, DIÂMETRO DE 400 MM, JUNTA RÍGIDA, INSTALADO EM LOCAL COM BAIXO NÍVEL DE INTERFERÊNCIAS - FORNECIMENTO E ASSENTAMENTO. AF_03/2024</t>
          </r>
        </is>
      </c>
      <c r="C46" s="6" t="inlineStr">
        <is>
          <r>
            <t xml:space="preserve">SINAPI</t>
          </r>
        </is>
      </c>
      <c r="D46" s="6" t="inlineStr">
        <is>
          <r>
            <t xml:space="preserve">Serviço</t>
          </r>
        </is>
      </c>
      <c r="E46" s="6" t="inlineStr">
        <is>
          <r>
            <t xml:space="preserve">M</t>
          </r>
        </is>
      </c>
      <c r="F46" s="8" t="n">
        <v>10.0</v>
      </c>
      <c r="G46" s="9" t="n">
        <v>162.2</v>
      </c>
      <c r="H46" s="9" t="n">
        <f>ROUND(F46*G46,2)</f>
        <v>1622.0</v>
      </c>
      <c r="I46" s="10" t="n">
        <f>H46 / VALOR_TOTAL * 100</f>
        <v>0.0780744845118923</v>
      </c>
      <c r="J46" s="10" t="n">
        <f>I46+J45</f>
        <v>99.69005344208091</v>
      </c>
      <c r="K46" s="6" t="inlineStr">
        <f>IF(J46&lt;=80.0,"A",IF(J46&lt;=95.0,"B","C"))</f>
        <is>
          <r>
            <t xml:space="preserve">C</t>
          </r>
        </is>
      </c>
    </row>
    <row r="47" customHeight="1" ht="20">
      <c r="A47" s="6" t="inlineStr">
        <is>
          <r>
            <t xml:space="preserve">89512</t>
          </r>
        </is>
      </c>
      <c r="B47" s="7" t="inlineStr">
        <is>
          <r>
            <t xml:space="preserve">TUBO PVC, SÉRIE R, ÁGUA PLUVIAL, DN 100 MM, FORNECIDO E INSTALADO EM RAMAL DE ENCAMINHAMENTO. AF_06/2022</t>
          </r>
        </is>
      </c>
      <c r="C47" s="6" t="inlineStr">
        <is>
          <r>
            <t xml:space="preserve">SINAPI</t>
          </r>
        </is>
      </c>
      <c r="D47" s="6" t="inlineStr">
        <is>
          <r>
            <t xml:space="preserve">Serviço</t>
          </r>
        </is>
      </c>
      <c r="E47" s="6" t="inlineStr">
        <is>
          <r>
            <t xml:space="preserve">M</t>
          </r>
        </is>
      </c>
      <c r="F47" s="8" t="n">
        <v>25.4</v>
      </c>
      <c r="G47" s="9" t="n">
        <v>55.45</v>
      </c>
      <c r="H47" s="9" t="n">
        <f>ROUND(F47*G47,2)</f>
        <v>1408.43</v>
      </c>
      <c r="I47" s="10" t="n">
        <f>H47 / VALOR_TOTAL * 100</f>
        <v>0.06779435648648859</v>
      </c>
      <c r="J47" s="10" t="n">
        <f>I47+J46</f>
        <v>99.7578477985674</v>
      </c>
      <c r="K47" s="6" t="inlineStr">
        <f>IF(J47&lt;=80.0,"A",IF(J47&lt;=95.0,"B","C"))</f>
        <is>
          <r>
            <t xml:space="preserve">C</t>
          </r>
        </is>
      </c>
    </row>
    <row r="48" customHeight="1" ht="28">
      <c r="A48" s="6" t="inlineStr">
        <is>
          <r>
            <t xml:space="preserve">CP-S96995S-87619112</t>
          </r>
        </is>
      </c>
      <c r="B48" s="7" t="inlineStr">
        <is>
          <r>
            <t xml:space="preserve">REATERRO MANUAL APILOADO COM SOQUETE. AF_10/2017 (FONTE: ORSE - SE - 2023/07 - S96995S)</t>
          </r>
        </is>
      </c>
      <c r="C48" s="6" t="inlineStr">
        <is>
          <r>
            <t xml:space="preserve">Composições</t>
          </r>
        </is>
      </c>
      <c r="D48" s="6" t="inlineStr">
        <is>
          <r>
            <t xml:space="preserve">Serviço</t>
          </r>
        </is>
      </c>
      <c r="E48" s="6" t="inlineStr">
        <is>
          <r>
            <t xml:space="preserve">M3</t>
          </r>
        </is>
      </c>
      <c r="F48" s="8" t="n">
        <v>19.23</v>
      </c>
      <c r="G48" s="9" t="n">
        <v>69.87</v>
      </c>
      <c r="H48" s="9" t="n">
        <f>ROUND(F48*G48,2)</f>
        <v>1343.6001</v>
      </c>
      <c r="I48" s="10" t="n">
        <f>H48 / VALOR_TOTAL * 100</f>
        <v>0.06467378865451724</v>
      </c>
      <c r="J48" s="10" t="n">
        <f>I48+J47</f>
        <v>99.82252158240846</v>
      </c>
      <c r="K48" s="6" t="inlineStr">
        <f>IF(J48&lt;=80.0,"A",IF(J48&lt;=95.0,"B","C"))</f>
        <is>
          <r>
            <t xml:space="preserve">C</t>
          </r>
        </is>
      </c>
    </row>
    <row r="49" customHeight="1" ht="15">
      <c r="A49" s="6" t="inlineStr">
        <is>
          <r>
            <t xml:space="preserve">98524</t>
          </r>
        </is>
      </c>
      <c r="B49" s="7" t="inlineStr">
        <is>
          <r>
            <t xml:space="preserve">LIMPEZA MANUAL DE VEGETAÇÃO EM TERRENO COM ENXADA. AF_03/2024</t>
          </r>
        </is>
      </c>
      <c r="C49" s="6" t="inlineStr">
        <is>
          <r>
            <t xml:space="preserve">SINAPI</t>
          </r>
        </is>
      </c>
      <c r="D49" s="6" t="inlineStr">
        <is>
          <r>
            <t xml:space="preserve">Serviço</t>
          </r>
        </is>
      </c>
      <c r="E49" s="6" t="inlineStr">
        <is>
          <r>
            <t xml:space="preserve">M2</t>
          </r>
        </is>
      </c>
      <c r="F49" s="8" t="n">
        <v>188.93</v>
      </c>
      <c r="G49" s="9" t="n">
        <v>6.21</v>
      </c>
      <c r="H49" s="9" t="n">
        <f>ROUND(F49*G49,2)</f>
        <v>1173.2553</v>
      </c>
      <c r="I49" s="10" t="n">
        <f>H49 / VALOR_TOTAL * 100</f>
        <v>0.056474292693184686</v>
      </c>
      <c r="J49" s="10" t="n">
        <f>I49+J48</f>
        <v>99.87899610133474</v>
      </c>
      <c r="K49" s="6" t="inlineStr">
        <f>IF(J49&lt;=80.0,"A",IF(J49&lt;=95.0,"B","C"))</f>
        <is>
          <r>
            <t xml:space="preserve">C</t>
          </r>
        </is>
      </c>
    </row>
    <row r="50" customHeight="1" ht="20">
      <c r="A50" s="6" t="inlineStr">
        <is>
          <r>
            <t xml:space="preserve">98531</t>
          </r>
        </is>
      </c>
      <c r="B50" s="7" t="inlineStr">
        <is>
          <r>
            <t xml:space="preserve">CORTE RASO E RECORTE DE ÁRVORE COM DIÂMETRO DE TRONCO MAIOR OU IGUAL A 0,60 M. AF_03/2024</t>
          </r>
        </is>
      </c>
      <c r="C50" s="6" t="inlineStr">
        <is>
          <r>
            <t xml:space="preserve">SINAPI</t>
          </r>
        </is>
      </c>
      <c r="D50" s="6" t="inlineStr">
        <is>
          <r>
            <t xml:space="preserve">Serviço</t>
          </r>
        </is>
      </c>
      <c r="E50" s="6" t="inlineStr">
        <is>
          <r>
            <t xml:space="preserve">UN</t>
          </r>
        </is>
      </c>
      <c r="F50" s="8" t="n">
        <v>2.0</v>
      </c>
      <c r="G50" s="9" t="n">
        <v>490.89</v>
      </c>
      <c r="H50" s="9" t="n">
        <f>ROUND(F50*G50,2)</f>
        <v>981.78</v>
      </c>
      <c r="I50" s="10" t="n">
        <f>H50 / VALOR_TOTAL * 100</f>
        <v>0.04725768643901703</v>
      </c>
      <c r="J50" s="10" t="n">
        <f>I50+J49</f>
        <v>99.92625378777375</v>
      </c>
      <c r="K50" s="6" t="inlineStr">
        <f>IF(J50&lt;=80.0,"A",IF(J50&lt;=95.0,"B","C"))</f>
        <is>
          <r>
            <t xml:space="preserve">C</t>
          </r>
        </is>
      </c>
    </row>
    <row r="51" customHeight="1" ht="20">
      <c r="A51" s="6" t="inlineStr">
        <is>
          <r>
            <t xml:space="preserve">98528</t>
          </r>
        </is>
      </c>
      <c r="B51" s="7" t="inlineStr">
        <is>
          <r>
            <t xml:space="preserve">REMOÇÃO DE RAÍZES REMANESCENTES DE TRONCO DE ÁRVORE COM DIÂMETRO MAIOR OU IGUAL A 0,60 M. AF_03/2024</t>
          </r>
        </is>
      </c>
      <c r="C51" s="6" t="inlineStr">
        <is>
          <r>
            <t xml:space="preserve">SINAPI</t>
          </r>
        </is>
      </c>
      <c r="D51" s="6" t="inlineStr">
        <is>
          <r>
            <t xml:space="preserve">Serviço</t>
          </r>
        </is>
      </c>
      <c r="E51" s="6" t="inlineStr">
        <is>
          <r>
            <t xml:space="preserve">UN</t>
          </r>
        </is>
      </c>
      <c r="F51" s="8" t="n">
        <v>2.0</v>
      </c>
      <c r="G51" s="9" t="n">
        <v>347.04</v>
      </c>
      <c r="H51" s="9" t="n">
        <f>ROUND(F51*G51,2)</f>
        <v>694.08</v>
      </c>
      <c r="I51" s="10" t="n">
        <f>H51 / VALOR_TOTAL * 100</f>
        <v>0.03340933305179668</v>
      </c>
      <c r="J51" s="10" t="n">
        <f>I51+J50</f>
        <v>99.95966312082554</v>
      </c>
      <c r="K51" s="6" t="inlineStr">
        <f>IF(J51&lt;=80.0,"A",IF(J51&lt;=95.0,"B","C"))</f>
        <is>
          <r>
            <t xml:space="preserve">C</t>
          </r>
        </is>
      </c>
    </row>
    <row r="52" customHeight="1" ht="20">
      <c r="A52" s="6" t="inlineStr">
        <is>
          <r>
            <t xml:space="preserve">CP-S03240-PMSLM</t>
          </r>
        </is>
      </c>
      <c r="B52" s="7" t="inlineStr">
        <is>
          <r>
            <t xml:space="preserve">DEMOLIÇÃO DE PISO DE ALTA RESISTÊNCIA (FONTE: ORSE - SE - 2023/03 - S03240)</t>
          </r>
        </is>
      </c>
      <c r="C52" s="6" t="inlineStr">
        <is>
          <r>
            <t xml:space="preserve">Composições</t>
          </r>
        </is>
      </c>
      <c r="D52" s="6" t="inlineStr">
        <is>
          <r>
            <t xml:space="preserve">Serviço</t>
          </r>
        </is>
      </c>
      <c r="E52" s="6" t="inlineStr">
        <is>
          <r>
            <t xml:space="preserve">M2</t>
          </r>
        </is>
      </c>
      <c r="F52" s="8" t="n">
        <v>14.21</v>
      </c>
      <c r="G52" s="9" t="n">
        <v>32.74</v>
      </c>
      <c r="H52" s="9" t="n">
        <f>ROUND(F52*G52,2)</f>
        <v>465.2354</v>
      </c>
      <c r="I52" s="10" t="n">
        <f>H52 / VALOR_TOTAL * 100</f>
        <v>0.02239396672730211</v>
      </c>
      <c r="J52" s="10" t="n">
        <f>I52+J51</f>
        <v>99.98205730897247</v>
      </c>
      <c r="K52" s="6" t="inlineStr">
        <f>IF(J52&lt;=80.0,"A",IF(J52&lt;=95.0,"B","C"))</f>
        <is>
          <r>
            <t xml:space="preserve">C</t>
          </r>
        </is>
      </c>
    </row>
    <row r="53" customHeight="1" ht="20">
      <c r="A53" s="6" t="inlineStr">
        <is>
          <r>
            <t xml:space="preserve">104739</t>
          </r>
        </is>
      </c>
      <c r="B53" s="7" t="inlineStr">
        <is>
          <r>
            <t xml:space="preserve">ATERRO MECANIZADO DE VALA COM MINICARREGADEIRA, COM AREIA PARA ATERRO. AF_08/2023</t>
          </r>
        </is>
      </c>
      <c r="C53" s="6" t="inlineStr">
        <is>
          <r>
            <t xml:space="preserve">SINAPI</t>
          </r>
        </is>
      </c>
      <c r="D53" s="6" t="inlineStr">
        <is>
          <r>
            <t xml:space="preserve">Serviço</t>
          </r>
        </is>
      </c>
      <c r="E53" s="6" t="inlineStr">
        <is>
          <r>
            <t xml:space="preserve">M3</t>
          </r>
        </is>
      </c>
      <c r="F53" s="8" t="n">
        <v>2.4</v>
      </c>
      <c r="G53" s="9" t="n">
        <v>155.3</v>
      </c>
      <c r="H53" s="9" t="n">
        <f>ROUND(F53*G53,2)</f>
        <v>372.72</v>
      </c>
      <c r="I53" s="10" t="n">
        <f>H53 / VALOR_TOTAL * 100</f>
        <v>0.017940765639502157</v>
      </c>
      <c r="J53" s="10" t="n">
        <f>I53+J52</f>
        <v>99.99999807461197</v>
      </c>
      <c r="K53" s="6" t="inlineStr">
        <f>IF(J53&lt;=80.0,"A",IF(J53&lt;=95.0,"B","C"))</f>
        <is>
          <r>
            <t xml:space="preserve">C</t>
          </r>
        </is>
      </c>
    </row>
    <row r="54" customHeight="1" ht="18">
      <c r="A54" s="2" t="inlineStr"/>
      <c r="B54" s="2" t="inlineStr"/>
      <c r="C54" s="3" t="inlineStr">
        <is>
          <r>
            <t xml:space="preserve">
</t>
          </r>
        </is>
      </c>
      <c r="D54" s="3" t="inlineStr"/>
      <c r="E54" s="3" t="inlineStr"/>
      <c r="F54" s="3" t="inlineStr"/>
      <c r="G54" s="2" t="inlineStr"/>
      <c r="H54" s="2" t="inlineStr"/>
      <c r="I54" s="2" t="inlineStr"/>
      <c r="J54" s="2" t="inlineStr"/>
      <c r="K54" s="2" t="inlineStr"/>
    </row>
    <row r="55" customHeight="1" ht="18">
      <c r="A55" s="2" t="inlineStr"/>
      <c r="B55" s="2" t="inlineStr"/>
      <c r="C55" s="2" t="inlineStr"/>
      <c r="D55" s="2" t="inlineStr"/>
      <c r="E55" s="2" t="inlineStr"/>
      <c r="F55" s="2" t="inlineStr"/>
      <c r="G55" s="3" t="inlineStr">
        <f>"Subtotal até "&amp;TRUNC(J53,2)&amp;"%"</f>
        <is>
          <r>
            <rPr>
              <rFont val="Arial"/>
              <color rgb="000000"/>
              <sz val="8.0"/>
              <b val="true"/>
            </rPr>
            <t xml:space="preserve">Subtotal até 100,00%</t>
          </r>
        </is>
      </c>
      <c r="H55" s="3" t="inlineStr"/>
      <c r="I55" s="11" t="n">
        <f>SUM(H4:H53)</f>
        <v>2077503.27</v>
      </c>
      <c r="J55" s="11" t="inlineStr"/>
      <c r="K55" s="11" t="inlineStr"/>
    </row>
    <row r="56" customHeight="1" ht="18">
      <c r="A56" s="2" t="inlineStr"/>
      <c r="B56" s="2" t="inlineStr"/>
      <c r="C56" s="2" t="inlineStr"/>
      <c r="D56" s="2" t="inlineStr"/>
      <c r="E56" s="2" t="inlineStr"/>
      <c r="F56" s="2" t="inlineStr"/>
      <c r="G56" s="3" t="inlineStr">
        <is>
          <r>
            <t xml:space="preserve">Outros:</t>
          </r>
        </is>
      </c>
      <c r="H56" s="3" t="inlineStr"/>
      <c r="I56" s="11" t="n">
        <f>I57-I55</f>
        <v>0.04</v>
      </c>
      <c r="J56" s="11" t="inlineStr"/>
      <c r="K56" s="11" t="inlineStr"/>
    </row>
    <row r="57" customHeight="1" ht="18">
      <c r="A57" s="2" t="inlineStr"/>
      <c r="B57" s="2" t="inlineStr"/>
      <c r="C57" s="2" t="inlineStr"/>
      <c r="D57" s="2" t="inlineStr"/>
      <c r="E57" s="2" t="inlineStr"/>
      <c r="F57" s="2" t="inlineStr"/>
      <c r="G57" s="3" t="inlineStr">
        <is>
          <r>
            <t xml:space="preserve">Valor total do Orçamento:</t>
          </r>
        </is>
      </c>
      <c r="H57" s="3" t="inlineStr"/>
      <c r="I57" s="11" t="n">
        <v>2077503.31</v>
      </c>
      <c r="J57" s="11" t="inlineStr"/>
      <c r="K57" s="11" t="inlineStr"/>
    </row>
  </sheetData>
  <mergeCells>
    <mergeCell ref="A1:K1"/>
    <mergeCell ref="B2:C2"/>
    <mergeCell ref="C54:F54"/>
    <mergeCell ref="G55:H55"/>
    <mergeCell ref="I55:K55"/>
    <mergeCell ref="G56:H56"/>
    <mergeCell ref="I56:K56"/>
    <mergeCell ref="G57:H57"/>
    <mergeCell ref="I57:K57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